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HP Desktop\Dropbox\Presentations_Workshops\"/>
    </mc:Choice>
  </mc:AlternateContent>
  <xr:revisionPtr revIDLastSave="0" documentId="13_ncr:1_{62566ACD-E8D8-425A-A53E-3206E5AC309B}" xr6:coauthVersionLast="45" xr6:coauthVersionMax="45" xr10:uidLastSave="{00000000-0000-0000-0000-000000000000}"/>
  <bookViews>
    <workbookView xWindow="-120" yWindow="-120" windowWidth="29040" windowHeight="15840" xr2:uid="{00000000-000D-0000-FFFF-FFFF00000000}"/>
  </bookViews>
  <sheets>
    <sheet name="EBIT" sheetId="3" r:id="rId1"/>
    <sheet name="Yr1_Products Sold" sheetId="6" r:id="rId2"/>
    <sheet name="Yr1" sheetId="1" r:id="rId3"/>
    <sheet name="Yr1_Cashflow" sheetId="10" r:id="rId4"/>
    <sheet name="Yr2_Yr3_Products Sold" sheetId="8" r:id="rId5"/>
    <sheet name="Yr2_Yr3" sheetId="5" r:id="rId6"/>
    <sheet name="Hours per Month" sheetId="4" state="hidden" r:id="rId7"/>
  </sheets>
  <definedNames>
    <definedName name="Pmt_Term">#REF!</definedName>
    <definedName name="_xlnm.Print_Area" localSheetId="0">EBIT!$A$1:$R$11</definedName>
    <definedName name="_xlnm.Print_Area" localSheetId="6">'Hours per Month'!$A$1:$AB$43</definedName>
    <definedName name="_xlnm.Print_Area" localSheetId="2">'Yr1'!$A$1:$O$52</definedName>
    <definedName name="_xlnm.Print_Area" localSheetId="3">Yr1_Cashflow!$A$1:$R$14</definedName>
    <definedName name="_xlnm.Print_Area" localSheetId="5">Yr2_Yr3!$A$1:$M$54</definedName>
    <definedName name="_xlnm.Print_Area" localSheetId="4">'Yr2_Yr3_Products Sold'!$A$1:$O$14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8" i="10" l="1"/>
  <c r="C12" i="10"/>
  <c r="C14" i="10" s="1"/>
  <c r="G38" i="5"/>
  <c r="L38" i="5"/>
  <c r="O38" i="1"/>
  <c r="L46" i="5"/>
  <c r="G46" i="5"/>
  <c r="M46" i="5" l="1"/>
  <c r="M38" i="5"/>
  <c r="D6" i="10"/>
  <c r="D12" i="10" s="1"/>
  <c r="A1" i="10"/>
  <c r="E6" i="10" l="1"/>
  <c r="E12" i="10" s="1"/>
  <c r="F6" i="10" l="1"/>
  <c r="E14" i="10"/>
  <c r="D14" i="10"/>
  <c r="B19" i="5" l="1"/>
  <c r="B20" i="5"/>
  <c r="B21" i="5"/>
  <c r="B22" i="5"/>
  <c r="C22" i="5" s="1"/>
  <c r="B23" i="5"/>
  <c r="B24" i="5"/>
  <c r="B25" i="5"/>
  <c r="J25" i="5" s="1"/>
  <c r="B18" i="5"/>
  <c r="B19" i="1"/>
  <c r="H19" i="1" s="1"/>
  <c r="B20" i="1"/>
  <c r="B21" i="1"/>
  <c r="H21" i="1" s="1"/>
  <c r="B22" i="1"/>
  <c r="N22" i="1" s="1"/>
  <c r="B23" i="1"/>
  <c r="E23" i="1" s="1"/>
  <c r="B24" i="1"/>
  <c r="B25" i="1"/>
  <c r="F25" i="1" s="1"/>
  <c r="B18" i="1"/>
  <c r="B8" i="1"/>
  <c r="B9" i="1"/>
  <c r="B10" i="1"/>
  <c r="C10" i="1" s="1"/>
  <c r="B11" i="1"/>
  <c r="G11" i="1" s="1"/>
  <c r="B12" i="1"/>
  <c r="C12" i="1" s="1"/>
  <c r="B13" i="1"/>
  <c r="G13" i="1" s="1"/>
  <c r="B14" i="1"/>
  <c r="C14" i="1" s="1"/>
  <c r="B7" i="1"/>
  <c r="M14" i="8"/>
  <c r="L14" i="8"/>
  <c r="M13" i="8"/>
  <c r="L13" i="8"/>
  <c r="M12" i="8"/>
  <c r="L12" i="8"/>
  <c r="M11" i="8"/>
  <c r="L11" i="8"/>
  <c r="M10" i="8"/>
  <c r="L10" i="8"/>
  <c r="M9" i="8"/>
  <c r="L9" i="8"/>
  <c r="N9" i="8" s="1"/>
  <c r="M8" i="8"/>
  <c r="L8" i="8"/>
  <c r="M7" i="8"/>
  <c r="L7" i="8"/>
  <c r="K8" i="8"/>
  <c r="K9" i="8"/>
  <c r="K10" i="8"/>
  <c r="K11" i="8"/>
  <c r="K12" i="8"/>
  <c r="K13" i="8"/>
  <c r="K14" i="8"/>
  <c r="K7" i="8"/>
  <c r="J8" i="8"/>
  <c r="N8" i="8" s="1"/>
  <c r="J9" i="8"/>
  <c r="J10" i="8"/>
  <c r="J11" i="8"/>
  <c r="J12" i="8"/>
  <c r="J13" i="8"/>
  <c r="J14" i="8"/>
  <c r="J7" i="8"/>
  <c r="D14" i="8"/>
  <c r="D13" i="8"/>
  <c r="D12" i="8"/>
  <c r="D11" i="8"/>
  <c r="D10" i="8"/>
  <c r="D9" i="8"/>
  <c r="D8" i="8"/>
  <c r="D7" i="8"/>
  <c r="D9" i="6"/>
  <c r="D10" i="6"/>
  <c r="D11" i="6"/>
  <c r="D12" i="6"/>
  <c r="D13" i="6"/>
  <c r="D14" i="6"/>
  <c r="D15" i="6"/>
  <c r="D8" i="6"/>
  <c r="Q9" i="6"/>
  <c r="Q10" i="6"/>
  <c r="Q11" i="6"/>
  <c r="Q12" i="6"/>
  <c r="Q13" i="6"/>
  <c r="Q14" i="6"/>
  <c r="Q15" i="6"/>
  <c r="E4" i="6"/>
  <c r="E5" i="6" s="1"/>
  <c r="F4" i="10" s="1"/>
  <c r="B14" i="5"/>
  <c r="F14" i="5" s="1"/>
  <c r="B13" i="5"/>
  <c r="H13" i="5" s="1"/>
  <c r="B12" i="5"/>
  <c r="B11" i="5"/>
  <c r="I11" i="5" s="1"/>
  <c r="B10" i="5"/>
  <c r="I10" i="5" s="1"/>
  <c r="B9" i="5"/>
  <c r="B8" i="5"/>
  <c r="B7" i="5"/>
  <c r="N11" i="8"/>
  <c r="I8" i="8"/>
  <c r="I9" i="8"/>
  <c r="I10" i="8"/>
  <c r="I11" i="8"/>
  <c r="I12" i="8"/>
  <c r="I13" i="8"/>
  <c r="I14" i="8"/>
  <c r="C4" i="1" l="1"/>
  <c r="F4" i="6"/>
  <c r="G4" i="6" s="1"/>
  <c r="N13" i="8"/>
  <c r="O13" i="8" s="1"/>
  <c r="N10" i="8"/>
  <c r="O10" i="8" s="1"/>
  <c r="H22" i="1"/>
  <c r="C8" i="1"/>
  <c r="H23" i="1"/>
  <c r="E24" i="1"/>
  <c r="D20" i="1"/>
  <c r="N14" i="8"/>
  <c r="O14" i="8" s="1"/>
  <c r="J8" i="5"/>
  <c r="N12" i="8"/>
  <c r="O12" i="8" s="1"/>
  <c r="I9" i="5"/>
  <c r="O8" i="8"/>
  <c r="H12" i="5"/>
  <c r="O11" i="8"/>
  <c r="O9" i="8"/>
  <c r="F20" i="5"/>
  <c r="D19" i="5"/>
  <c r="G9" i="1"/>
  <c r="F23" i="1"/>
  <c r="G22" i="1"/>
  <c r="F22" i="1"/>
  <c r="D23" i="1"/>
  <c r="K24" i="1"/>
  <c r="D24" i="1"/>
  <c r="G5" i="6"/>
  <c r="H4" i="6"/>
  <c r="F5" i="6"/>
  <c r="M25" i="1"/>
  <c r="E25" i="1"/>
  <c r="L24" i="1"/>
  <c r="C24" i="1"/>
  <c r="G21" i="1"/>
  <c r="G23" i="1"/>
  <c r="J25" i="1"/>
  <c r="D25" i="1"/>
  <c r="C25" i="1"/>
  <c r="G25" i="1"/>
  <c r="L25" i="1"/>
  <c r="K25" i="1"/>
  <c r="I25" i="1"/>
  <c r="H25" i="1"/>
  <c r="N25" i="1"/>
  <c r="J24" i="5"/>
  <c r="K24" i="5"/>
  <c r="J24" i="1"/>
  <c r="I24" i="1"/>
  <c r="G24" i="1"/>
  <c r="H24" i="1"/>
  <c r="N24" i="1"/>
  <c r="F24" i="1"/>
  <c r="M24" i="1"/>
  <c r="N23" i="1"/>
  <c r="M23" i="1"/>
  <c r="L23" i="1"/>
  <c r="I23" i="1"/>
  <c r="D22" i="1"/>
  <c r="K22" i="1"/>
  <c r="C22" i="1"/>
  <c r="E22" i="1"/>
  <c r="L22" i="1"/>
  <c r="J22" i="1"/>
  <c r="I22" i="1"/>
  <c r="M22" i="1"/>
  <c r="J20" i="1"/>
  <c r="C20" i="1"/>
  <c r="K20" i="1"/>
  <c r="N19" i="1"/>
  <c r="E19" i="1"/>
  <c r="M19" i="1"/>
  <c r="G19" i="1"/>
  <c r="F19" i="1"/>
  <c r="F22" i="5"/>
  <c r="N21" i="1"/>
  <c r="M21" i="1"/>
  <c r="D21" i="1"/>
  <c r="L19" i="1"/>
  <c r="K23" i="1"/>
  <c r="C23" i="1"/>
  <c r="K21" i="1"/>
  <c r="C21" i="1"/>
  <c r="G20" i="1"/>
  <c r="K19" i="1"/>
  <c r="C19" i="1"/>
  <c r="K22" i="5"/>
  <c r="E21" i="1"/>
  <c r="I20" i="1"/>
  <c r="L21" i="1"/>
  <c r="H20" i="1"/>
  <c r="D19" i="1"/>
  <c r="J23" i="1"/>
  <c r="J21" i="1"/>
  <c r="N20" i="1"/>
  <c r="F20" i="1"/>
  <c r="J19" i="1"/>
  <c r="I25" i="5"/>
  <c r="J22" i="5"/>
  <c r="F21" i="1"/>
  <c r="I21" i="1"/>
  <c r="M20" i="1"/>
  <c r="E20" i="1"/>
  <c r="I19" i="1"/>
  <c r="H25" i="5"/>
  <c r="C20" i="5"/>
  <c r="L20" i="1"/>
  <c r="D25" i="5"/>
  <c r="E13" i="5"/>
  <c r="F13" i="1"/>
  <c r="F11" i="1"/>
  <c r="N8" i="1"/>
  <c r="N12" i="1"/>
  <c r="E11" i="1"/>
  <c r="J8" i="1"/>
  <c r="I8" i="5"/>
  <c r="J12" i="1"/>
  <c r="J10" i="1"/>
  <c r="I8" i="1"/>
  <c r="I12" i="1"/>
  <c r="N9" i="1"/>
  <c r="F8" i="1"/>
  <c r="F12" i="1"/>
  <c r="M9" i="1"/>
  <c r="N11" i="1"/>
  <c r="J9" i="1"/>
  <c r="M11" i="1"/>
  <c r="F9" i="1"/>
  <c r="N13" i="1"/>
  <c r="J11" i="1"/>
  <c r="E9" i="1"/>
  <c r="I14" i="1"/>
  <c r="E13" i="1"/>
  <c r="I10" i="1"/>
  <c r="H8" i="5"/>
  <c r="H14" i="1"/>
  <c r="L13" i="1"/>
  <c r="D13" i="1"/>
  <c r="H12" i="1"/>
  <c r="L11" i="1"/>
  <c r="D11" i="1"/>
  <c r="H10" i="1"/>
  <c r="L9" i="1"/>
  <c r="D9" i="1"/>
  <c r="H8" i="1"/>
  <c r="F12" i="5"/>
  <c r="D8" i="5"/>
  <c r="M13" i="1"/>
  <c r="K12" i="5"/>
  <c r="G14" i="1"/>
  <c r="K13" i="1"/>
  <c r="C13" i="1"/>
  <c r="G12" i="1"/>
  <c r="K11" i="1"/>
  <c r="C11" i="1"/>
  <c r="G10" i="1"/>
  <c r="K9" i="1"/>
  <c r="C9" i="1"/>
  <c r="G8" i="1"/>
  <c r="C12" i="5"/>
  <c r="N14" i="1"/>
  <c r="F10" i="1"/>
  <c r="M14" i="1"/>
  <c r="E14" i="1"/>
  <c r="I13" i="1"/>
  <c r="M12" i="1"/>
  <c r="E12" i="1"/>
  <c r="I11" i="1"/>
  <c r="M10" i="1"/>
  <c r="E10" i="1"/>
  <c r="I9" i="1"/>
  <c r="M8" i="1"/>
  <c r="E8" i="1"/>
  <c r="E14" i="5"/>
  <c r="F11" i="5"/>
  <c r="J13" i="1"/>
  <c r="L14" i="1"/>
  <c r="D14" i="1"/>
  <c r="H13" i="1"/>
  <c r="L12" i="1"/>
  <c r="D12" i="1"/>
  <c r="H11" i="1"/>
  <c r="L10" i="1"/>
  <c r="D10" i="1"/>
  <c r="H9" i="1"/>
  <c r="L8" i="1"/>
  <c r="D8" i="1"/>
  <c r="K13" i="5"/>
  <c r="C11" i="5"/>
  <c r="J14" i="1"/>
  <c r="F14" i="1"/>
  <c r="N10" i="1"/>
  <c r="H11" i="5"/>
  <c r="K14" i="1"/>
  <c r="K12" i="1"/>
  <c r="K10" i="1"/>
  <c r="K8" i="1"/>
  <c r="F13" i="5"/>
  <c r="H9" i="5"/>
  <c r="F10" i="5"/>
  <c r="F9" i="5"/>
  <c r="I24" i="5"/>
  <c r="K19" i="5"/>
  <c r="C14" i="5"/>
  <c r="D13" i="5"/>
  <c r="E12" i="5"/>
  <c r="E11" i="5"/>
  <c r="E10" i="5"/>
  <c r="E9" i="5"/>
  <c r="F8" i="5"/>
  <c r="F25" i="5"/>
  <c r="H24" i="5"/>
  <c r="I22" i="5"/>
  <c r="I21" i="5"/>
  <c r="D14" i="5"/>
  <c r="K14" i="5"/>
  <c r="C13" i="5"/>
  <c r="D12" i="5"/>
  <c r="D11" i="5"/>
  <c r="D10" i="5"/>
  <c r="D9" i="5"/>
  <c r="E8" i="5"/>
  <c r="E25" i="5"/>
  <c r="F24" i="5"/>
  <c r="H22" i="5"/>
  <c r="H21" i="5"/>
  <c r="I19" i="5"/>
  <c r="H10" i="5"/>
  <c r="I14" i="5"/>
  <c r="J13" i="5"/>
  <c r="J12" i="5"/>
  <c r="K11" i="5"/>
  <c r="K10" i="5"/>
  <c r="K9" i="5"/>
  <c r="C8" i="5"/>
  <c r="C25" i="5"/>
  <c r="D24" i="5"/>
  <c r="E23" i="5"/>
  <c r="E22" i="5"/>
  <c r="E21" i="5"/>
  <c r="C10" i="5"/>
  <c r="C9" i="5"/>
  <c r="E24" i="5"/>
  <c r="H14" i="5"/>
  <c r="I13" i="5"/>
  <c r="I12" i="5"/>
  <c r="J11" i="5"/>
  <c r="J10" i="5"/>
  <c r="J9" i="5"/>
  <c r="K8" i="5"/>
  <c r="K25" i="5"/>
  <c r="C24" i="5"/>
  <c r="D22" i="5"/>
  <c r="D21" i="5"/>
  <c r="J14" i="5"/>
  <c r="H4" i="10" l="1"/>
  <c r="E4" i="1"/>
  <c r="G4" i="10"/>
  <c r="D4" i="1"/>
  <c r="F19" i="5"/>
  <c r="J19" i="5"/>
  <c r="E19" i="5"/>
  <c r="H19" i="5"/>
  <c r="C19" i="5"/>
  <c r="J20" i="5"/>
  <c r="H5" i="6"/>
  <c r="I4" i="6"/>
  <c r="O21" i="1"/>
  <c r="O25" i="1"/>
  <c r="O19" i="1"/>
  <c r="O24" i="1"/>
  <c r="O22" i="1"/>
  <c r="L25" i="5"/>
  <c r="O23" i="1"/>
  <c r="O20" i="1"/>
  <c r="G22" i="5"/>
  <c r="G25" i="5"/>
  <c r="K20" i="5"/>
  <c r="D20" i="5"/>
  <c r="H20" i="5"/>
  <c r="C23" i="5"/>
  <c r="I23" i="5"/>
  <c r="J23" i="5"/>
  <c r="F23" i="5"/>
  <c r="D23" i="5"/>
  <c r="I20" i="5"/>
  <c r="E20" i="5"/>
  <c r="K23" i="5"/>
  <c r="G24" i="5"/>
  <c r="H23" i="5"/>
  <c r="C21" i="5"/>
  <c r="K21" i="5"/>
  <c r="J21" i="5"/>
  <c r="F21" i="5"/>
  <c r="L8" i="5"/>
  <c r="O8" i="1"/>
  <c r="G10" i="5"/>
  <c r="L9" i="5"/>
  <c r="O9" i="1"/>
  <c r="L12" i="5"/>
  <c r="G11" i="5"/>
  <c r="L13" i="5"/>
  <c r="O14" i="1"/>
  <c r="O10" i="1"/>
  <c r="L11" i="5"/>
  <c r="G12" i="5"/>
  <c r="O11" i="1"/>
  <c r="L14" i="5"/>
  <c r="G14" i="5"/>
  <c r="O12" i="1"/>
  <c r="G8" i="5"/>
  <c r="O13" i="1"/>
  <c r="G13" i="5"/>
  <c r="L22" i="5"/>
  <c r="L10" i="5"/>
  <c r="L24" i="5"/>
  <c r="G9" i="5"/>
  <c r="I4" i="10" l="1"/>
  <c r="F4" i="1"/>
  <c r="L19" i="5"/>
  <c r="M8" i="5"/>
  <c r="M22" i="5"/>
  <c r="G19" i="5"/>
  <c r="J4" i="6"/>
  <c r="I5" i="6"/>
  <c r="L23" i="5"/>
  <c r="M25" i="5"/>
  <c r="M12" i="5"/>
  <c r="G21" i="5"/>
  <c r="L20" i="5"/>
  <c r="L21" i="5"/>
  <c r="G23" i="5"/>
  <c r="M9" i="5"/>
  <c r="M10" i="5"/>
  <c r="M24" i="5"/>
  <c r="G20" i="5"/>
  <c r="M13" i="5"/>
  <c r="M11" i="5"/>
  <c r="M14" i="5"/>
  <c r="J4" i="10" l="1"/>
  <c r="G4" i="1"/>
  <c r="M19" i="5"/>
  <c r="M21" i="5"/>
  <c r="K4" i="6"/>
  <c r="J5" i="6"/>
  <c r="M23" i="5"/>
  <c r="M20" i="5"/>
  <c r="K4" i="10" l="1"/>
  <c r="H4" i="1"/>
  <c r="L4" i="6"/>
  <c r="K5" i="6"/>
  <c r="L4" i="10" l="1"/>
  <c r="I4" i="1"/>
  <c r="M4" i="6"/>
  <c r="L5" i="6"/>
  <c r="M4" i="10" l="1"/>
  <c r="J4" i="1"/>
  <c r="N4" i="6"/>
  <c r="M5" i="6"/>
  <c r="N4" i="10" l="1"/>
  <c r="K4" i="1"/>
  <c r="O4" i="6"/>
  <c r="N5" i="6"/>
  <c r="O4" i="10" l="1"/>
  <c r="L4" i="1"/>
  <c r="P4" i="6"/>
  <c r="P5" i="6" s="1"/>
  <c r="O5" i="6"/>
  <c r="P4" i="10" l="1"/>
  <c r="M4" i="1"/>
  <c r="Q4" i="10"/>
  <c r="N4" i="1"/>
  <c r="A1" i="5"/>
  <c r="A1" i="8"/>
  <c r="A1" i="1"/>
  <c r="A1" i="6"/>
  <c r="K18" i="5" l="1"/>
  <c r="J18" i="5"/>
  <c r="I18" i="5"/>
  <c r="H18" i="5"/>
  <c r="F18" i="5"/>
  <c r="E18" i="5"/>
  <c r="D18" i="5"/>
  <c r="C18" i="5"/>
  <c r="N18" i="1"/>
  <c r="M18" i="1"/>
  <c r="L18" i="1"/>
  <c r="K18" i="1"/>
  <c r="J18" i="1"/>
  <c r="I18" i="1"/>
  <c r="H18" i="1"/>
  <c r="G18" i="1"/>
  <c r="F18" i="1"/>
  <c r="E18" i="1"/>
  <c r="D18" i="1"/>
  <c r="C18" i="1"/>
  <c r="L18" i="5" l="1"/>
  <c r="L26" i="5" s="1"/>
  <c r="D26" i="5"/>
  <c r="E26" i="1"/>
  <c r="I26" i="1"/>
  <c r="M26" i="1"/>
  <c r="C26" i="1"/>
  <c r="G26" i="1"/>
  <c r="K26" i="1"/>
  <c r="E26" i="5"/>
  <c r="J26" i="5"/>
  <c r="H26" i="5"/>
  <c r="F26" i="5"/>
  <c r="I26" i="5"/>
  <c r="K26" i="5"/>
  <c r="G18" i="5"/>
  <c r="C26" i="5"/>
  <c r="F26" i="1"/>
  <c r="H26" i="1"/>
  <c r="J26" i="1"/>
  <c r="L26" i="1"/>
  <c r="N26" i="1"/>
  <c r="D26" i="1"/>
  <c r="O18" i="1"/>
  <c r="G36" i="5"/>
  <c r="K7" i="5"/>
  <c r="J7" i="5"/>
  <c r="I7" i="5"/>
  <c r="H7" i="5"/>
  <c r="F7" i="5"/>
  <c r="E7" i="5"/>
  <c r="D7" i="5"/>
  <c r="C7" i="5"/>
  <c r="N7" i="8"/>
  <c r="N15" i="8" s="1"/>
  <c r="I7" i="8"/>
  <c r="I15" i="8" s="1"/>
  <c r="L36" i="5"/>
  <c r="M18" i="5" l="1"/>
  <c r="M26" i="5" s="1"/>
  <c r="O26" i="1"/>
  <c r="G26" i="5"/>
  <c r="M36" i="5"/>
  <c r="O7" i="8"/>
  <c r="O15" i="8" s="1"/>
  <c r="O36" i="1"/>
  <c r="N7" i="1" l="1"/>
  <c r="M7" i="1"/>
  <c r="L7" i="1"/>
  <c r="K7" i="1"/>
  <c r="J7" i="1"/>
  <c r="I7" i="1"/>
  <c r="H7" i="1"/>
  <c r="G7" i="1"/>
  <c r="F7" i="1"/>
  <c r="E7" i="1"/>
  <c r="D7" i="1"/>
  <c r="C7" i="1"/>
  <c r="Q8" i="6"/>
  <c r="Q16" i="6" s="1"/>
  <c r="L34" i="5" l="1"/>
  <c r="G34" i="5"/>
  <c r="L41" i="5"/>
  <c r="G41" i="5"/>
  <c r="O41" i="1"/>
  <c r="M41" i="5" l="1"/>
  <c r="M34" i="5"/>
  <c r="H48" i="5"/>
  <c r="M9" i="3" s="1"/>
  <c r="L45" i="5"/>
  <c r="L43" i="5"/>
  <c r="L42" i="5"/>
  <c r="L40" i="5"/>
  <c r="L37" i="5"/>
  <c r="L52" i="5"/>
  <c r="L33" i="5"/>
  <c r="L32" i="5"/>
  <c r="G45" i="5"/>
  <c r="G43" i="5"/>
  <c r="G42" i="5"/>
  <c r="G40" i="5"/>
  <c r="G52" i="5"/>
  <c r="G33" i="5"/>
  <c r="G32" i="5"/>
  <c r="G7" i="5"/>
  <c r="G44" i="5"/>
  <c r="K15" i="5"/>
  <c r="K28" i="5" s="1"/>
  <c r="F15" i="5"/>
  <c r="F28" i="5" s="1"/>
  <c r="E15" i="5"/>
  <c r="E28" i="5" s="1"/>
  <c r="D15" i="5"/>
  <c r="D28" i="5" s="1"/>
  <c r="H15" i="5"/>
  <c r="H28" i="5" s="1"/>
  <c r="L7" i="5"/>
  <c r="O46" i="1"/>
  <c r="O44" i="1"/>
  <c r="O40" i="1"/>
  <c r="O39" i="1"/>
  <c r="O34" i="1"/>
  <c r="O33" i="1"/>
  <c r="O32" i="1"/>
  <c r="O31" i="1"/>
  <c r="I48" i="1"/>
  <c r="L9" i="10" s="1"/>
  <c r="E48" i="1"/>
  <c r="H9" i="10" s="1"/>
  <c r="H48" i="1"/>
  <c r="K9" i="10" s="1"/>
  <c r="M48" i="1"/>
  <c r="P9" i="10" s="1"/>
  <c r="L48" i="1"/>
  <c r="O9" i="10" s="1"/>
  <c r="K48" i="1"/>
  <c r="N9" i="10" s="1"/>
  <c r="J48" i="1"/>
  <c r="M9" i="10" s="1"/>
  <c r="G48" i="1"/>
  <c r="J9" i="10" s="1"/>
  <c r="F48" i="1"/>
  <c r="I9" i="10" s="1"/>
  <c r="D48" i="1"/>
  <c r="G9" i="10" s="1"/>
  <c r="O43" i="1"/>
  <c r="O37" i="1"/>
  <c r="F9" i="3" l="1"/>
  <c r="P7" i="3"/>
  <c r="M7" i="3"/>
  <c r="H50" i="5"/>
  <c r="K7" i="3"/>
  <c r="I7" i="3"/>
  <c r="J7" i="3"/>
  <c r="E9" i="3"/>
  <c r="D9" i="3"/>
  <c r="D48" i="5"/>
  <c r="I9" i="3" s="1"/>
  <c r="O45" i="1"/>
  <c r="N48" i="1"/>
  <c r="Q9" i="10" s="1"/>
  <c r="O47" i="1"/>
  <c r="G31" i="5"/>
  <c r="L31" i="5"/>
  <c r="L39" i="5"/>
  <c r="F48" i="5"/>
  <c r="K9" i="3" s="1"/>
  <c r="M52" i="5"/>
  <c r="O42" i="1"/>
  <c r="M45" i="5"/>
  <c r="K48" i="5"/>
  <c r="P9" i="3" s="1"/>
  <c r="M43" i="5"/>
  <c r="C48" i="5"/>
  <c r="H9" i="3" s="1"/>
  <c r="G47" i="5"/>
  <c r="G39" i="5"/>
  <c r="J48" i="5"/>
  <c r="O9" i="3" s="1"/>
  <c r="M42" i="5"/>
  <c r="M40" i="5"/>
  <c r="I48" i="5"/>
  <c r="N9" i="3" s="1"/>
  <c r="M33" i="5"/>
  <c r="M32" i="5"/>
  <c r="M7" i="5"/>
  <c r="G37" i="5"/>
  <c r="M37" i="5" s="1"/>
  <c r="L47" i="5"/>
  <c r="L44" i="5"/>
  <c r="M44" i="5" s="1"/>
  <c r="J15" i="5"/>
  <c r="J28" i="5" s="1"/>
  <c r="I15" i="5"/>
  <c r="I28" i="5" s="1"/>
  <c r="C15" i="5"/>
  <c r="C28" i="5" s="1"/>
  <c r="E48" i="5"/>
  <c r="J9" i="3" s="1"/>
  <c r="C48" i="1"/>
  <c r="F50" i="5" l="1"/>
  <c r="C9" i="3"/>
  <c r="G9" i="3" s="1"/>
  <c r="F9" i="10"/>
  <c r="R9" i="10" s="1"/>
  <c r="M39" i="5"/>
  <c r="E50" i="5"/>
  <c r="O48" i="1"/>
  <c r="K50" i="5"/>
  <c r="D50" i="5"/>
  <c r="N7" i="3"/>
  <c r="I50" i="5"/>
  <c r="O7" i="3"/>
  <c r="J50" i="5"/>
  <c r="H7" i="3"/>
  <c r="L7" i="3" s="1"/>
  <c r="C50" i="5"/>
  <c r="M31" i="5"/>
  <c r="P11" i="3"/>
  <c r="L9" i="3"/>
  <c r="G48" i="5"/>
  <c r="M47" i="5"/>
  <c r="L48" i="5"/>
  <c r="L15" i="5"/>
  <c r="L28" i="5" s="1"/>
  <c r="G15" i="5"/>
  <c r="G28" i="5" s="1"/>
  <c r="M15" i="5"/>
  <c r="M28" i="5" s="1"/>
  <c r="Q7" i="3" l="1"/>
  <c r="G50" i="5"/>
  <c r="L50" i="5"/>
  <c r="M48" i="5"/>
  <c r="M50" i="5" s="1"/>
  <c r="Q9" i="3"/>
  <c r="S8" i="4"/>
  <c r="S14" i="4" s="1"/>
  <c r="I8" i="4"/>
  <c r="I14" i="4"/>
  <c r="E14" i="4"/>
  <c r="Y14" i="4"/>
  <c r="W14" i="4"/>
  <c r="AA12" i="4"/>
  <c r="AA10" i="4"/>
  <c r="U14" i="4"/>
  <c r="Q14" i="4"/>
  <c r="O14" i="4"/>
  <c r="G14" i="4"/>
  <c r="C14" i="4"/>
  <c r="M14" i="4"/>
  <c r="K14" i="4"/>
  <c r="AA6" i="4"/>
  <c r="Q11" i="3" l="1"/>
  <c r="R9" i="3"/>
  <c r="AA8" i="4"/>
  <c r="AA14" i="4" s="1"/>
  <c r="O7" i="1"/>
  <c r="E15" i="1" l="1"/>
  <c r="H7" i="10" s="1"/>
  <c r="D15" i="1"/>
  <c r="G7" i="10" s="1"/>
  <c r="N15" i="1"/>
  <c r="Q7" i="10" s="1"/>
  <c r="M15" i="1"/>
  <c r="P7" i="10" s="1"/>
  <c r="L15" i="1"/>
  <c r="O7" i="10" s="1"/>
  <c r="K15" i="1"/>
  <c r="N7" i="10" s="1"/>
  <c r="J15" i="1"/>
  <c r="M7" i="10" s="1"/>
  <c r="I15" i="1"/>
  <c r="L7" i="10" s="1"/>
  <c r="E50" i="1" l="1"/>
  <c r="E28" i="1"/>
  <c r="J50" i="1"/>
  <c r="J28" i="1"/>
  <c r="N50" i="1"/>
  <c r="N28" i="1"/>
  <c r="I50" i="1"/>
  <c r="I28" i="1"/>
  <c r="K50" i="1"/>
  <c r="K28" i="1"/>
  <c r="L50" i="1"/>
  <c r="L28" i="1"/>
  <c r="M50" i="1"/>
  <c r="M28" i="1"/>
  <c r="D50" i="1"/>
  <c r="D28" i="1"/>
  <c r="E7" i="3"/>
  <c r="E11" i="3" s="1"/>
  <c r="F7" i="3"/>
  <c r="N11" i="3"/>
  <c r="C15" i="1"/>
  <c r="L11" i="3"/>
  <c r="M11" i="3"/>
  <c r="F15" i="1"/>
  <c r="I7" i="10" s="1"/>
  <c r="J11" i="3"/>
  <c r="K11" i="3"/>
  <c r="I11" i="3"/>
  <c r="G15" i="1"/>
  <c r="J7" i="10" s="1"/>
  <c r="H15" i="1"/>
  <c r="K7" i="10" s="1"/>
  <c r="C28" i="1" l="1"/>
  <c r="F7" i="10"/>
  <c r="G50" i="1"/>
  <c r="G28" i="1"/>
  <c r="F50" i="1"/>
  <c r="F28" i="1"/>
  <c r="H50" i="1"/>
  <c r="H28" i="1"/>
  <c r="C7" i="3"/>
  <c r="C11" i="3" s="1"/>
  <c r="C50" i="1"/>
  <c r="D7" i="3"/>
  <c r="D11" i="3" s="1"/>
  <c r="H11" i="3"/>
  <c r="F11" i="3"/>
  <c r="O15" i="1"/>
  <c r="F12" i="10" l="1"/>
  <c r="F14" i="10" s="1"/>
  <c r="R7" i="10"/>
  <c r="O50" i="1"/>
  <c r="O28" i="1"/>
  <c r="G7" i="3"/>
  <c r="R7" i="3" s="1"/>
  <c r="R11" i="3" s="1"/>
  <c r="O11" i="3"/>
  <c r="G6" i="10" l="1"/>
  <c r="G12" i="10" s="1"/>
  <c r="G14" i="10" s="1"/>
  <c r="G11" i="3"/>
  <c r="H6" i="10" l="1"/>
  <c r="H12" i="10" s="1"/>
  <c r="I6" i="10" s="1"/>
  <c r="I12" i="10" s="1"/>
  <c r="H14" i="10" l="1"/>
  <c r="J6" i="10"/>
  <c r="J12" i="10" s="1"/>
  <c r="I14" i="10"/>
  <c r="K6" i="10" l="1"/>
  <c r="K12" i="10" s="1"/>
  <c r="J14" i="10"/>
  <c r="L6" i="10" l="1"/>
  <c r="L12" i="10" s="1"/>
  <c r="K14" i="10"/>
  <c r="L14" i="10" l="1"/>
  <c r="M6" i="10"/>
  <c r="M12" i="10" s="1"/>
  <c r="M14" i="10" l="1"/>
  <c r="N6" i="10"/>
  <c r="N12" i="10" s="1"/>
  <c r="N14" i="10" l="1"/>
  <c r="O6" i="10"/>
  <c r="O12" i="10" s="1"/>
  <c r="P6" i="10" l="1"/>
  <c r="P12" i="10" s="1"/>
  <c r="O14" i="10"/>
  <c r="P14" i="10" l="1"/>
  <c r="Q6" i="10"/>
  <c r="Q12" i="10" s="1"/>
  <c r="Q14" i="10" l="1"/>
</calcChain>
</file>

<file path=xl/sharedStrings.xml><?xml version="1.0" encoding="utf-8"?>
<sst xmlns="http://schemas.openxmlformats.org/spreadsheetml/2006/main" count="260" uniqueCount="118">
  <si>
    <t>Month 1</t>
  </si>
  <si>
    <t>Month 2</t>
  </si>
  <si>
    <t>Month 3</t>
  </si>
  <si>
    <t>Month 4</t>
  </si>
  <si>
    <t>Month 5</t>
  </si>
  <si>
    <t>Month 6</t>
  </si>
  <si>
    <t>Month 7</t>
  </si>
  <si>
    <t>Month 8</t>
  </si>
  <si>
    <t>Month 9</t>
  </si>
  <si>
    <t>Month 10</t>
  </si>
  <si>
    <t>Month 11</t>
  </si>
  <si>
    <t>Month 12</t>
  </si>
  <si>
    <t>One Year Totals</t>
  </si>
  <si>
    <t>Steadfast Organizational Solutions, Inc.</t>
  </si>
  <si>
    <t>TOTAL Expenses</t>
  </si>
  <si>
    <t>TOTAL Revenues</t>
  </si>
  <si>
    <t>Earnings Before Income Tax</t>
  </si>
  <si>
    <t>TOTAL EBIT</t>
  </si>
  <si>
    <t>Revenues</t>
  </si>
  <si>
    <t>Expenses</t>
  </si>
  <si>
    <t>Website fees</t>
  </si>
  <si>
    <t>Business cards</t>
  </si>
  <si>
    <t>Office supplies</t>
  </si>
  <si>
    <t>Travel</t>
  </si>
  <si>
    <t>Professional Membership fees</t>
  </si>
  <si>
    <t>Continuing Education</t>
  </si>
  <si>
    <t>Footnotes</t>
  </si>
  <si>
    <t>1) Initial 2 hour on site consultation with my aunt to assess issues and decide how to move forward.</t>
  </si>
  <si>
    <t>5) Additional 20 hours to wrap up things with my aunt; will recommend setting up a retainer fee starting the following month to assist with maintenance.</t>
  </si>
  <si>
    <t>4) Had a successful meeting with one of Dad's clients ("Client1") that led to an initial 2 hour on site consultation.  Will result in project revenue in next month.</t>
  </si>
  <si>
    <t>6) One of aunt's referrals ("Client2") was successful and resulted in initial consultation with project revenue in following month.</t>
  </si>
  <si>
    <t>2) 20 hours at $125 per hour working for my aunt to begin the process of organizing her financial processes, paid by end of month.</t>
  </si>
  <si>
    <t>3) Additional 40 hours of work at $125 for my aunt to continue organizing and setting up new processes for her staff to follow, paid by end of month.</t>
  </si>
  <si>
    <t>7) Based on results of aunt's project, estimated that Client1's project would take 80 hours in total, for a total project fee of $10,000 with $5,000 due up front, $2500 in the second month and $2500 in third month.</t>
  </si>
  <si>
    <t>10) Second payment from Client1 of $2500; Client2's project was smaller with estimate of 40 hours of time for a total project fee of $5,000 with $2500 due up front and $2500 due in second month.</t>
  </si>
  <si>
    <t>9) Another of Dad's clients ("Client3") led to initial consultation; prefers paying hourly rate starting in following month.</t>
  </si>
  <si>
    <t>11) Client1's final payment of $2500, will be setting up a 3 hour a month retainer fee with them.  Also Client2's final payment of $2500, no retainer fee following.</t>
  </si>
  <si>
    <t>12) Client3 wants to move slow, so only 10 hours at $125 for first month. Wants to work on month by month basis, so future revenue is a bit unpredictable.</t>
  </si>
  <si>
    <t>13) Client3 works is stilling moving slow, only 8 hours of work.</t>
  </si>
  <si>
    <t>8) Recommended establishing a monthly retainer fee with aunt, presuming approximately 8 hours (2 hours per week) at $125/hr of touching base and additional maintenance/assistance.</t>
  </si>
  <si>
    <t>14) Aunt wanted to reduce retainer fee as things have been running smoothly for 3 months, so only 4 hours a month at $125/hr. Client1 retainer fee of 3 hours at $150/hr (have established that hours 4 are at $150/hr).</t>
  </si>
  <si>
    <t>15) Two new client initial consultations, one was from Dad, another had found SOS information online.  Dad's client ("Client4") wanted to continue on to a project, the other client did not.</t>
  </si>
  <si>
    <t>17) Client4's project was smaller with estimate of 40 hours of time for a total project fee of $5,000 with $2500 due up front and $2500 due in second month.</t>
  </si>
  <si>
    <t>18) Aunt and Client1's retainer fees plus Client3 transitioned to only retainer work, starting with 5 hours.</t>
  </si>
  <si>
    <t>19) Client4's second payment.</t>
  </si>
  <si>
    <t>21) Aunt and Client1's retainer fees plus Client3 retainer, changed to 4 hours.</t>
  </si>
  <si>
    <t>20) Client5's hourly project for 8 hours.</t>
  </si>
  <si>
    <t>16) Another new client consultation from a friend of a friend ("Client5"); they are interested in initially some hourly work.</t>
  </si>
  <si>
    <t>23) Aunt and Client3's retainer fees (Client1 project completely finished for time being), additional 4 hours retainer fee for Client4.</t>
  </si>
  <si>
    <t>22) New client consultation from Client1 referral; will result in a big project ("Client6).</t>
  </si>
  <si>
    <t>25) Client6 initial $5000 payment, set up to be longterm project with $2500 payments for 3 months upcoming.</t>
  </si>
  <si>
    <t>24) Two new client consultations, one referred by my aunt ("Client7") and one referred by a friend ("Client8").</t>
  </si>
  <si>
    <t>Initial Consultation Hours</t>
  </si>
  <si>
    <t>Project Hours</t>
  </si>
  <si>
    <t>Hourly</t>
  </si>
  <si>
    <t>Retainer Hours (approx)</t>
  </si>
  <si>
    <t>Billable Hours Booked per Month</t>
  </si>
  <si>
    <t>Flyers/brochures</t>
  </si>
  <si>
    <t>Equipment/Software</t>
  </si>
  <si>
    <t>Sales &amp; Marketing Expenses</t>
  </si>
  <si>
    <t>General &amp; Administration Expenses</t>
  </si>
  <si>
    <t>Professional Services Fees</t>
  </si>
  <si>
    <t>Year 1</t>
  </si>
  <si>
    <t>Proforma</t>
  </si>
  <si>
    <t>TOTAL</t>
  </si>
  <si>
    <t>Years 2 &amp; 3</t>
  </si>
  <si>
    <t>Quarter 1</t>
  </si>
  <si>
    <t>Quarter 2</t>
  </si>
  <si>
    <t>Quarter 3</t>
  </si>
  <si>
    <t>Quarter 4</t>
  </si>
  <si>
    <t>Year 2 TOTAL</t>
  </si>
  <si>
    <t>Year 3 TOTAL</t>
  </si>
  <si>
    <t>Online Advertising Fees</t>
  </si>
  <si>
    <t>Years 1-3</t>
  </si>
  <si>
    <t>Year 1 TOTAL</t>
  </si>
  <si>
    <t>Misc. Expenses</t>
  </si>
  <si>
    <t>3 Years TOTAL</t>
  </si>
  <si>
    <t>2 Years TOTAL</t>
  </si>
  <si>
    <t>Rent</t>
  </si>
  <si>
    <t>Price</t>
  </si>
  <si>
    <t>Cost of Materials</t>
  </si>
  <si>
    <t>Jewels R Us</t>
  </si>
  <si>
    <t>Short Necklace</t>
  </si>
  <si>
    <t>Long Necklace</t>
  </si>
  <si>
    <t>Bracelet- simple</t>
  </si>
  <si>
    <t>Bracelet- complex</t>
  </si>
  <si>
    <t>Ring- simple</t>
  </si>
  <si>
    <t>Ring- complex</t>
  </si>
  <si>
    <t>Earrings- simple</t>
  </si>
  <si>
    <t>Earrings- complex</t>
  </si>
  <si>
    <t>Cost</t>
  </si>
  <si>
    <t>Starting Month:</t>
  </si>
  <si>
    <t>GM</t>
  </si>
  <si>
    <t>Projected Products Sold</t>
  </si>
  <si>
    <t>Gross Margin</t>
  </si>
  <si>
    <t>Revenue</t>
  </si>
  <si>
    <t>TOTAL Revenue</t>
  </si>
  <si>
    <t>TOTAL Cost of Materials</t>
  </si>
  <si>
    <t>Owner Salary*</t>
  </si>
  <si>
    <t>Change in Cash</t>
  </si>
  <si>
    <t>Cash Flow</t>
  </si>
  <si>
    <t>Pre-Sale Months</t>
  </si>
  <si>
    <t>Pre-Month 1</t>
  </si>
  <si>
    <t>Pre-Month 2</t>
  </si>
  <si>
    <t>Pre-Month 3</t>
  </si>
  <si>
    <t>Starting Cash</t>
  </si>
  <si>
    <t>Revenue Received</t>
  </si>
  <si>
    <t>Cost of Goods</t>
  </si>
  <si>
    <t>Operating Expenses</t>
  </si>
  <si>
    <t>Other Income</t>
  </si>
  <si>
    <t>New Investment</t>
  </si>
  <si>
    <t>Ending Cash Balance</t>
  </si>
  <si>
    <t>Phone/Internet</t>
  </si>
  <si>
    <t>Vendor/Show Fees</t>
  </si>
  <si>
    <t>Insurance- Liability</t>
  </si>
  <si>
    <t>*Owner Salary: 1) Particularly if these are being used to show a bank or investor, they don't want to see any salary in the first year.  They don't expect to be financing the owner's salary.
2) Note that the Owner Salary is not normally a tax deductible expense.  Owners will be taxed on whatever the net income is for the year, not just on what they paid themselves.</t>
  </si>
  <si>
    <t>Product Names</t>
  </si>
  <si>
    <t>*Owner Salary: Possibly in Year 2 or Year 3 you could ballpark how much salary the owner would take out.  Keep in mind, taxable income is before considering Owner Salary.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</si>
</sst>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2" formatCode="_(&quot;$&quot;* #,##0_);_(&quot;$&quot;* \(#,##0\);_(&quot;$&quot;* &quot;-&quot;_);_(@_)"/>
    <numFmt numFmtId="41" formatCode="_(* #,##0_);_(* \(#,##0\);_(* &quot;-&quot;_);_(@_)"/>
    <numFmt numFmtId="164" formatCode="&quot;$&quot;#,##0"/>
  </numFmts>
  <fonts count="15" x14ac:knownFonts="1">
    <font>
      <sz val="12"/>
      <color theme="1"/>
      <name val="Times New Roman"/>
      <family val="2"/>
    </font>
    <font>
      <b/>
      <sz val="12"/>
      <color theme="1"/>
      <name val="Times New Roman"/>
      <family val="1"/>
    </font>
    <font>
      <b/>
      <u/>
      <sz val="12"/>
      <color theme="1"/>
      <name val="Times New Roman"/>
      <family val="1"/>
    </font>
    <font>
      <i/>
      <u/>
      <sz val="12"/>
      <color theme="1"/>
      <name val="Times New Roman"/>
      <family val="1"/>
    </font>
    <font>
      <sz val="12"/>
      <color theme="1"/>
      <name val="Times New Roman"/>
      <family val="1"/>
    </font>
    <font>
      <sz val="8"/>
      <color theme="1"/>
      <name val="Times New Roman"/>
      <family val="2"/>
    </font>
    <font>
      <b/>
      <u/>
      <sz val="8"/>
      <color theme="1"/>
      <name val="Times New Roman"/>
      <family val="2"/>
    </font>
    <font>
      <b/>
      <sz val="8"/>
      <color theme="1"/>
      <name val="Times New Roman"/>
      <family val="2"/>
    </font>
    <font>
      <b/>
      <i/>
      <u/>
      <sz val="12"/>
      <color theme="1"/>
      <name val="Times New Roman"/>
      <family val="1"/>
    </font>
    <font>
      <b/>
      <i/>
      <sz val="12"/>
      <color theme="1"/>
      <name val="Times New Roman"/>
      <family val="1"/>
    </font>
    <font>
      <i/>
      <sz val="12"/>
      <color theme="1"/>
      <name val="Times New Roman"/>
      <family val="1"/>
    </font>
    <font>
      <u/>
      <sz val="8"/>
      <color theme="1"/>
      <name val="Times New Roman"/>
      <family val="2"/>
    </font>
    <font>
      <sz val="8"/>
      <name val="Times New Roman"/>
      <family val="2"/>
    </font>
    <font>
      <sz val="12"/>
      <color theme="1"/>
      <name val="Calibri"/>
      <family val="2"/>
      <scheme val="minor"/>
    </font>
    <font>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s>
  <cellStyleXfs count="3">
    <xf numFmtId="0" fontId="0" fillId="0" borderId="0"/>
    <xf numFmtId="0" fontId="13" fillId="0" borderId="0"/>
    <xf numFmtId="0" fontId="14" fillId="0" borderId="0"/>
  </cellStyleXfs>
  <cellXfs count="209">
    <xf numFmtId="0" fontId="0" fillId="0" borderId="0" xfId="0"/>
    <xf numFmtId="0" fontId="1" fillId="0" borderId="0" xfId="0" applyFont="1"/>
    <xf numFmtId="0" fontId="5" fillId="0" borderId="0" xfId="0" applyFont="1"/>
    <xf numFmtId="0" fontId="6" fillId="0" borderId="0" xfId="0" applyFont="1" applyAlignment="1">
      <alignment horizontal="center"/>
    </xf>
    <xf numFmtId="1" fontId="0" fillId="0" borderId="0" xfId="0" applyNumberFormat="1"/>
    <xf numFmtId="1" fontId="5" fillId="0" borderId="0" xfId="0" applyNumberFormat="1" applyFont="1"/>
    <xf numFmtId="1" fontId="1" fillId="0" borderId="0" xfId="0" applyNumberFormat="1" applyFont="1"/>
    <xf numFmtId="1" fontId="7" fillId="0" borderId="0" xfId="0" applyNumberFormat="1" applyFont="1"/>
    <xf numFmtId="1" fontId="0" fillId="2" borderId="0" xfId="0" applyNumberFormat="1" applyFill="1"/>
    <xf numFmtId="1" fontId="5" fillId="2" borderId="0" xfId="0" applyNumberFormat="1" applyFont="1" applyFill="1"/>
    <xf numFmtId="1" fontId="1" fillId="2" borderId="0" xfId="0" applyNumberFormat="1" applyFont="1" applyFill="1"/>
    <xf numFmtId="1" fontId="7" fillId="2" borderId="0" xfId="0" applyNumberFormat="1" applyFont="1" applyFill="1"/>
    <xf numFmtId="0" fontId="5" fillId="0" borderId="9" xfId="0" applyFont="1" applyBorder="1"/>
    <xf numFmtId="1" fontId="0" fillId="0" borderId="9" xfId="0" applyNumberFormat="1" applyBorder="1"/>
    <xf numFmtId="1" fontId="5" fillId="0" borderId="9" xfId="0" applyNumberFormat="1" applyFont="1" applyBorder="1"/>
    <xf numFmtId="1" fontId="0" fillId="2" borderId="9" xfId="0" applyNumberFormat="1" applyFill="1" applyBorder="1"/>
    <xf numFmtId="1" fontId="5" fillId="2" borderId="9" xfId="0" applyNumberFormat="1" applyFont="1" applyFill="1" applyBorder="1"/>
    <xf numFmtId="0" fontId="0" fillId="0" borderId="0" xfId="0" applyAlignment="1">
      <alignment horizontal="center"/>
    </xf>
    <xf numFmtId="0" fontId="0" fillId="0" borderId="0" xfId="0" applyFill="1"/>
    <xf numFmtId="0" fontId="0" fillId="0" borderId="0" xfId="0" applyBorder="1"/>
    <xf numFmtId="164" fontId="0" fillId="0" borderId="0" xfId="0" applyNumberFormat="1" applyFill="1" applyBorder="1"/>
    <xf numFmtId="164" fontId="0" fillId="0" borderId="0" xfId="0" applyNumberFormat="1" applyBorder="1"/>
    <xf numFmtId="164" fontId="0" fillId="0" borderId="5" xfId="0" applyNumberFormat="1" applyFill="1" applyBorder="1"/>
    <xf numFmtId="164" fontId="0" fillId="0" borderId="5" xfId="0" applyNumberFormat="1" applyBorder="1"/>
    <xf numFmtId="164" fontId="0" fillId="2" borderId="5" xfId="0" applyNumberFormat="1" applyFill="1" applyBorder="1"/>
    <xf numFmtId="0" fontId="2" fillId="0" borderId="1" xfId="0" applyFont="1" applyBorder="1" applyAlignment="1">
      <alignment horizontal="center"/>
    </xf>
    <xf numFmtId="0" fontId="2" fillId="2" borderId="2" xfId="0" applyFont="1" applyFill="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4" xfId="0" applyBorder="1"/>
    <xf numFmtId="0" fontId="0" fillId="2" borderId="0" xfId="0" applyFill="1" applyBorder="1"/>
    <xf numFmtId="164" fontId="0" fillId="2" borderId="0" xfId="0" applyNumberFormat="1" applyFill="1" applyBorder="1"/>
    <xf numFmtId="0" fontId="0" fillId="0" borderId="5" xfId="0" applyFill="1" applyBorder="1"/>
    <xf numFmtId="164" fontId="0" fillId="0" borderId="4" xfId="0" applyNumberFormat="1" applyBorder="1"/>
    <xf numFmtId="0" fontId="0" fillId="0" borderId="1" xfId="0" applyBorder="1" applyAlignment="1">
      <alignment horizontal="center"/>
    </xf>
    <xf numFmtId="0" fontId="6" fillId="0" borderId="3" xfId="0" applyFont="1" applyBorder="1" applyAlignment="1">
      <alignment horizontal="center"/>
    </xf>
    <xf numFmtId="0" fontId="5" fillId="0" borderId="5" xfId="0" applyFont="1" applyBorder="1" applyAlignment="1">
      <alignment horizontal="right"/>
    </xf>
    <xf numFmtId="0" fontId="3" fillId="0" borderId="4" xfId="0" applyFont="1" applyBorder="1"/>
    <xf numFmtId="0" fontId="5" fillId="0" borderId="5" xfId="0" applyFont="1" applyBorder="1"/>
    <xf numFmtId="0" fontId="0" fillId="0" borderId="4" xfId="0" applyBorder="1" applyAlignment="1">
      <alignment horizontal="left" indent="1"/>
    </xf>
    <xf numFmtId="0" fontId="1" fillId="0" borderId="4" xfId="0" applyFont="1" applyBorder="1"/>
    <xf numFmtId="0" fontId="4" fillId="0" borderId="4" xfId="0" applyFont="1" applyBorder="1" applyAlignment="1">
      <alignment horizontal="left" indent="1"/>
    </xf>
    <xf numFmtId="0" fontId="1" fillId="0" borderId="6" xfId="0" applyFont="1" applyBorder="1" applyAlignment="1">
      <alignment horizontal="left"/>
    </xf>
    <xf numFmtId="0" fontId="5" fillId="0" borderId="8" xfId="0" applyFont="1" applyBorder="1"/>
    <xf numFmtId="0" fontId="2" fillId="0" borderId="3" xfId="0" applyFont="1" applyBorder="1" applyAlignment="1">
      <alignment horizontal="center" wrapText="1"/>
    </xf>
    <xf numFmtId="0" fontId="2" fillId="2" borderId="1" xfId="0" applyFont="1" applyFill="1" applyBorder="1" applyAlignment="1">
      <alignment horizontal="center"/>
    </xf>
    <xf numFmtId="0" fontId="2" fillId="0" borderId="2" xfId="0" applyFont="1" applyFill="1" applyBorder="1" applyAlignment="1">
      <alignment horizontal="center"/>
    </xf>
    <xf numFmtId="0" fontId="2" fillId="2" borderId="3" xfId="0" applyFont="1" applyFill="1" applyBorder="1" applyAlignment="1">
      <alignment horizontal="center" wrapText="1"/>
    </xf>
    <xf numFmtId="164" fontId="0" fillId="2" borderId="4" xfId="0" applyNumberFormat="1" applyFill="1" applyBorder="1"/>
    <xf numFmtId="0" fontId="0" fillId="0" borderId="1" xfId="0" applyBorder="1"/>
    <xf numFmtId="0" fontId="1" fillId="0" borderId="6" xfId="0" applyFont="1" applyBorder="1"/>
    <xf numFmtId="0" fontId="2" fillId="0" borderId="1" xfId="0" applyFont="1" applyFill="1" applyBorder="1" applyAlignment="1">
      <alignment horizontal="center"/>
    </xf>
    <xf numFmtId="0" fontId="2" fillId="0" borderId="3" xfId="0" applyFont="1" applyFill="1" applyBorder="1" applyAlignment="1">
      <alignment horizontal="center" wrapText="1"/>
    </xf>
    <xf numFmtId="0" fontId="8" fillId="2" borderId="10" xfId="0" applyFont="1" applyFill="1" applyBorder="1" applyAlignment="1">
      <alignment horizontal="center" wrapText="1"/>
    </xf>
    <xf numFmtId="41" fontId="0" fillId="2" borderId="0" xfId="0" applyNumberFormat="1" applyFill="1" applyBorder="1"/>
    <xf numFmtId="41" fontId="0" fillId="0" borderId="0" xfId="0" applyNumberFormat="1" applyFill="1" applyBorder="1"/>
    <xf numFmtId="41" fontId="0" fillId="2" borderId="9" xfId="0" applyNumberFormat="1" applyFill="1" applyBorder="1"/>
    <xf numFmtId="41" fontId="0" fillId="0" borderId="9" xfId="0" applyNumberFormat="1" applyFill="1" applyBorder="1"/>
    <xf numFmtId="41" fontId="0" fillId="0" borderId="4" xfId="0" applyNumberFormat="1" applyBorder="1"/>
    <xf numFmtId="41" fontId="0" fillId="0" borderId="0" xfId="0" applyNumberFormat="1" applyBorder="1"/>
    <xf numFmtId="41" fontId="1" fillId="0" borderId="5" xfId="0" applyNumberFormat="1" applyFont="1" applyBorder="1"/>
    <xf numFmtId="41" fontId="0" fillId="0" borderId="9" xfId="0" applyNumberFormat="1" applyBorder="1"/>
    <xf numFmtId="41" fontId="0" fillId="0" borderId="5" xfId="0" applyNumberFormat="1" applyBorder="1"/>
    <xf numFmtId="41" fontId="0" fillId="0" borderId="5" xfId="0" applyNumberFormat="1" applyFill="1" applyBorder="1"/>
    <xf numFmtId="41" fontId="0" fillId="0" borderId="4" xfId="0" applyNumberFormat="1" applyFill="1" applyBorder="1"/>
    <xf numFmtId="41" fontId="1" fillId="0" borderId="5" xfId="0" applyNumberFormat="1" applyFont="1" applyFill="1" applyBorder="1"/>
    <xf numFmtId="41" fontId="0" fillId="0" borderId="14" xfId="0" applyNumberFormat="1" applyBorder="1"/>
    <xf numFmtId="41" fontId="0" fillId="0" borderId="15" xfId="0" applyNumberFormat="1" applyBorder="1"/>
    <xf numFmtId="42" fontId="0" fillId="0" borderId="4" xfId="0" applyNumberFormat="1" applyBorder="1"/>
    <xf numFmtId="42" fontId="0" fillId="2" borderId="0" xfId="0" applyNumberFormat="1" applyFill="1" applyBorder="1"/>
    <xf numFmtId="42" fontId="0" fillId="0" borderId="0" xfId="0" applyNumberFormat="1" applyBorder="1"/>
    <xf numFmtId="42" fontId="0" fillId="0" borderId="0" xfId="0" applyNumberFormat="1" applyFill="1" applyBorder="1"/>
    <xf numFmtId="42" fontId="1" fillId="0" borderId="5" xfId="0" applyNumberFormat="1" applyFont="1" applyBorder="1"/>
    <xf numFmtId="42" fontId="1" fillId="0" borderId="4" xfId="0" applyNumberFormat="1" applyFont="1" applyBorder="1"/>
    <xf numFmtId="42" fontId="1" fillId="2" borderId="0" xfId="0" applyNumberFormat="1" applyFont="1" applyFill="1" applyBorder="1"/>
    <xf numFmtId="42" fontId="1" fillId="0" borderId="0" xfId="0" applyNumberFormat="1" applyFont="1" applyBorder="1"/>
    <xf numFmtId="42" fontId="1" fillId="0" borderId="6" xfId="0" applyNumberFormat="1" applyFont="1" applyBorder="1"/>
    <xf numFmtId="42" fontId="1" fillId="2" borderId="7" xfId="0" applyNumberFormat="1" applyFont="1" applyFill="1" applyBorder="1"/>
    <xf numFmtId="42" fontId="1" fillId="0" borderId="7" xfId="0" applyNumberFormat="1" applyFont="1" applyBorder="1"/>
    <xf numFmtId="42" fontId="1" fillId="0" borderId="8" xfId="0" applyNumberFormat="1" applyFont="1" applyBorder="1"/>
    <xf numFmtId="42" fontId="1" fillId="0" borderId="5" xfId="0" applyNumberFormat="1" applyFont="1" applyFill="1" applyBorder="1"/>
    <xf numFmtId="42" fontId="0" fillId="2" borderId="4" xfId="0" applyNumberFormat="1" applyFill="1" applyBorder="1"/>
    <xf numFmtId="42" fontId="0" fillId="0" borderId="14" xfId="0" applyNumberFormat="1" applyBorder="1"/>
    <xf numFmtId="42" fontId="0" fillId="2" borderId="9" xfId="0" applyNumberFormat="1" applyFill="1" applyBorder="1"/>
    <xf numFmtId="42" fontId="0" fillId="0" borderId="9" xfId="0" applyNumberFormat="1" applyBorder="1"/>
    <xf numFmtId="42" fontId="0" fillId="0" borderId="15" xfId="0" applyNumberFormat="1" applyBorder="1"/>
    <xf numFmtId="42" fontId="0" fillId="2" borderId="14" xfId="0" applyNumberFormat="1" applyFill="1" applyBorder="1"/>
    <xf numFmtId="42" fontId="0" fillId="2" borderId="15" xfId="0" applyNumberFormat="1" applyFill="1" applyBorder="1"/>
    <xf numFmtId="42" fontId="1" fillId="0" borderId="9" xfId="0" applyNumberFormat="1" applyFont="1" applyBorder="1"/>
    <xf numFmtId="42" fontId="1" fillId="2" borderId="6" xfId="0" applyNumberFormat="1" applyFont="1" applyFill="1" applyBorder="1"/>
    <xf numFmtId="42" fontId="1" fillId="2" borderId="8" xfId="0" applyNumberFormat="1" applyFont="1" applyFill="1" applyBorder="1"/>
    <xf numFmtId="41" fontId="0" fillId="2" borderId="4" xfId="0" applyNumberFormat="1" applyFill="1" applyBorder="1"/>
    <xf numFmtId="41" fontId="0" fillId="2" borderId="14" xfId="0" applyNumberFormat="1" applyFill="1" applyBorder="1"/>
    <xf numFmtId="41" fontId="1" fillId="2" borderId="5" xfId="0" applyNumberFormat="1" applyFont="1" applyFill="1" applyBorder="1"/>
    <xf numFmtId="42" fontId="1" fillId="2" borderId="4" xfId="0" applyNumberFormat="1" applyFont="1" applyFill="1" applyBorder="1"/>
    <xf numFmtId="42" fontId="1" fillId="2" borderId="5" xfId="0" applyNumberFormat="1" applyFont="1" applyFill="1" applyBorder="1"/>
    <xf numFmtId="0" fontId="9" fillId="2" borderId="11" xfId="0" applyFont="1" applyFill="1" applyBorder="1"/>
    <xf numFmtId="42" fontId="9" fillId="2" borderId="11" xfId="0" applyNumberFormat="1" applyFont="1" applyFill="1" applyBorder="1"/>
    <xf numFmtId="42" fontId="9" fillId="2" borderId="13" xfId="0" applyNumberFormat="1" applyFont="1" applyFill="1" applyBorder="1"/>
    <xf numFmtId="0" fontId="1" fillId="0" borderId="5" xfId="0" applyFont="1" applyBorder="1"/>
    <xf numFmtId="0" fontId="10" fillId="0" borderId="0" xfId="0" applyFont="1"/>
    <xf numFmtId="0" fontId="8" fillId="0" borderId="10" xfId="0" applyFont="1" applyBorder="1" applyAlignment="1">
      <alignment horizontal="center" wrapText="1"/>
    </xf>
    <xf numFmtId="0" fontId="10" fillId="0" borderId="11" xfId="0" applyFont="1" applyFill="1" applyBorder="1"/>
    <xf numFmtId="42" fontId="9" fillId="0" borderId="11" xfId="0" applyNumberFormat="1" applyFont="1" applyBorder="1"/>
    <xf numFmtId="41" fontId="9" fillId="0" borderId="11" xfId="0" applyNumberFormat="1" applyFont="1" applyBorder="1"/>
    <xf numFmtId="41" fontId="10" fillId="0" borderId="11" xfId="0" applyNumberFormat="1" applyFont="1" applyBorder="1"/>
    <xf numFmtId="41" fontId="10" fillId="0" borderId="11" xfId="0" applyNumberFormat="1" applyFont="1" applyFill="1" applyBorder="1"/>
    <xf numFmtId="41" fontId="9" fillId="0" borderId="11" xfId="0" applyNumberFormat="1" applyFont="1" applyFill="1" applyBorder="1"/>
    <xf numFmtId="42" fontId="10" fillId="0" borderId="13" xfId="0" applyNumberFormat="1" applyFont="1" applyBorder="1"/>
    <xf numFmtId="42" fontId="9" fillId="0" borderId="12" xfId="0" applyNumberFormat="1" applyFont="1" applyBorder="1"/>
    <xf numFmtId="42" fontId="9" fillId="2" borderId="16" xfId="0" applyNumberFormat="1" applyFont="1" applyFill="1" applyBorder="1"/>
    <xf numFmtId="41" fontId="9" fillId="2" borderId="11" xfId="0" applyNumberFormat="1" applyFont="1" applyFill="1" applyBorder="1"/>
    <xf numFmtId="42" fontId="0" fillId="0" borderId="0" xfId="0" applyNumberFormat="1"/>
    <xf numFmtId="1" fontId="0" fillId="0" borderId="4" xfId="0" applyNumberFormat="1" applyBorder="1"/>
    <xf numFmtId="1" fontId="0" fillId="2" borderId="0" xfId="0" applyNumberFormat="1" applyFill="1" applyBorder="1"/>
    <xf numFmtId="1" fontId="0" fillId="0" borderId="0" xfId="0" applyNumberFormat="1" applyBorder="1"/>
    <xf numFmtId="1" fontId="1" fillId="0" borderId="5" xfId="0" applyNumberFormat="1" applyFont="1" applyBorder="1"/>
    <xf numFmtId="6" fontId="5" fillId="0" borderId="5" xfId="0" applyNumberFormat="1" applyFont="1" applyBorder="1"/>
    <xf numFmtId="0" fontId="0" fillId="0" borderId="6" xfId="0" applyBorder="1" applyAlignment="1">
      <alignment horizontal="left" indent="1"/>
    </xf>
    <xf numFmtId="6" fontId="5" fillId="0" borderId="8" xfId="0" applyNumberFormat="1" applyFont="1" applyBorder="1"/>
    <xf numFmtId="1" fontId="0" fillId="0" borderId="6" xfId="0" applyNumberFormat="1" applyBorder="1"/>
    <xf numFmtId="1" fontId="0" fillId="2" borderId="7" xfId="0" applyNumberFormat="1" applyFill="1" applyBorder="1"/>
    <xf numFmtId="1" fontId="0" fillId="0" borderId="7" xfId="0" applyNumberFormat="1" applyBorder="1"/>
    <xf numFmtId="1" fontId="0" fillId="0" borderId="7" xfId="0" applyNumberFormat="1" applyFill="1" applyBorder="1"/>
    <xf numFmtId="1" fontId="1" fillId="0" borderId="8" xfId="0" applyNumberFormat="1" applyFont="1" applyBorder="1"/>
    <xf numFmtId="1" fontId="0" fillId="2" borderId="4" xfId="0" applyNumberFormat="1" applyFill="1" applyBorder="1"/>
    <xf numFmtId="1" fontId="1" fillId="2" borderId="5" xfId="0" applyNumberFormat="1" applyFont="1" applyFill="1" applyBorder="1"/>
    <xf numFmtId="1" fontId="9" fillId="0" borderId="11" xfId="0" applyNumberFormat="1" applyFont="1" applyBorder="1"/>
    <xf numFmtId="1" fontId="0" fillId="2" borderId="6" xfId="0" applyNumberFormat="1" applyFill="1" applyBorder="1"/>
    <xf numFmtId="1" fontId="1" fillId="2" borderId="8" xfId="0" applyNumberFormat="1" applyFont="1" applyFill="1" applyBorder="1"/>
    <xf numFmtId="1" fontId="9" fillId="0" borderId="12" xfId="0" applyNumberFormat="1" applyFont="1" applyBorder="1"/>
    <xf numFmtId="42" fontId="1" fillId="0" borderId="17" xfId="0" applyNumberFormat="1" applyFont="1" applyBorder="1"/>
    <xf numFmtId="42" fontId="1" fillId="0" borderId="0" xfId="0" applyNumberFormat="1" applyFont="1" applyFill="1" applyBorder="1"/>
    <xf numFmtId="41" fontId="1" fillId="2" borderId="0" xfId="0" applyNumberFormat="1" applyFont="1" applyFill="1" applyBorder="1"/>
    <xf numFmtId="0" fontId="11" fillId="0" borderId="5" xfId="0" applyFont="1" applyBorder="1"/>
    <xf numFmtId="41" fontId="0" fillId="0" borderId="6" xfId="0" applyNumberFormat="1" applyBorder="1"/>
    <xf numFmtId="41" fontId="0" fillId="2" borderId="7" xfId="0" applyNumberFormat="1" applyFill="1" applyBorder="1"/>
    <xf numFmtId="41" fontId="0" fillId="0" borderId="7" xfId="0" applyNumberFormat="1" applyBorder="1"/>
    <xf numFmtId="0" fontId="0" fillId="0" borderId="0" xfId="0" applyAlignment="1">
      <alignment horizontal="right"/>
    </xf>
    <xf numFmtId="0" fontId="0" fillId="3" borderId="18" xfId="0" applyFill="1" applyBorder="1"/>
    <xf numFmtId="0" fontId="11" fillId="0" borderId="0" xfId="0" applyFont="1" applyBorder="1"/>
    <xf numFmtId="6" fontId="5" fillId="0" borderId="0" xfId="0" applyNumberFormat="1" applyFont="1" applyBorder="1"/>
    <xf numFmtId="0" fontId="6" fillId="0" borderId="1" xfId="0" applyFont="1" applyBorder="1" applyAlignment="1">
      <alignment horizontal="center"/>
    </xf>
    <xf numFmtId="0" fontId="6" fillId="0" borderId="2" xfId="0" applyFont="1" applyBorder="1" applyAlignment="1">
      <alignment horizontal="center"/>
    </xf>
    <xf numFmtId="0" fontId="11" fillId="0" borderId="4" xfId="0" applyFont="1" applyBorder="1"/>
    <xf numFmtId="6" fontId="5" fillId="0" borderId="4" xfId="0" applyNumberFormat="1" applyFont="1" applyBorder="1"/>
    <xf numFmtId="6" fontId="5" fillId="0" borderId="6" xfId="0" applyNumberFormat="1" applyFont="1" applyBorder="1"/>
    <xf numFmtId="6" fontId="5" fillId="0" borderId="7" xfId="0" applyNumberFormat="1" applyFont="1" applyBorder="1"/>
    <xf numFmtId="41" fontId="0" fillId="2" borderId="5" xfId="0" applyNumberFormat="1" applyFill="1" applyBorder="1"/>
    <xf numFmtId="0" fontId="4" fillId="0" borderId="0" xfId="0" applyFont="1"/>
    <xf numFmtId="0" fontId="2" fillId="2" borderId="3" xfId="0" applyFont="1" applyFill="1" applyBorder="1" applyAlignment="1">
      <alignment horizontal="center"/>
    </xf>
    <xf numFmtId="0" fontId="4" fillId="0" borderId="4" xfId="0" applyFont="1" applyBorder="1"/>
    <xf numFmtId="0" fontId="4" fillId="0" borderId="5" xfId="0" applyFont="1" applyBorder="1"/>
    <xf numFmtId="3" fontId="4" fillId="0" borderId="4" xfId="1" applyNumberFormat="1" applyFont="1" applyBorder="1"/>
    <xf numFmtId="0" fontId="4" fillId="0" borderId="5" xfId="1" applyFont="1" applyBorder="1"/>
    <xf numFmtId="0" fontId="4" fillId="0" borderId="4" xfId="1" applyFont="1" applyBorder="1"/>
    <xf numFmtId="3" fontId="4" fillId="0" borderId="5" xfId="1" applyNumberFormat="1" applyFont="1" applyBorder="1"/>
    <xf numFmtId="0" fontId="4" fillId="0" borderId="6" xfId="1" applyFont="1" applyBorder="1"/>
    <xf numFmtId="0" fontId="4" fillId="0" borderId="8" xfId="1" applyFont="1" applyBorder="1"/>
    <xf numFmtId="41" fontId="0" fillId="2" borderId="8" xfId="0" applyNumberFormat="1" applyFill="1" applyBorder="1"/>
    <xf numFmtId="0" fontId="4" fillId="0" borderId="0" xfId="0" applyFont="1" applyFill="1"/>
    <xf numFmtId="41" fontId="0" fillId="0" borderId="7" xfId="0" applyNumberFormat="1" applyFill="1" applyBorder="1"/>
    <xf numFmtId="41" fontId="0" fillId="2" borderId="6" xfId="0" applyNumberFormat="1" applyFill="1" applyBorder="1"/>
    <xf numFmtId="3" fontId="1" fillId="0" borderId="4" xfId="1" applyNumberFormat="1" applyFont="1" applyBorder="1"/>
    <xf numFmtId="0" fontId="1" fillId="0" borderId="5" xfId="1" applyFont="1" applyBorder="1"/>
    <xf numFmtId="41" fontId="1" fillId="2" borderId="4" xfId="0" applyNumberFormat="1" applyFont="1" applyFill="1" applyBorder="1"/>
    <xf numFmtId="41" fontId="1" fillId="0" borderId="0" xfId="0" applyNumberFormat="1" applyFont="1" applyFill="1" applyBorder="1"/>
    <xf numFmtId="41" fontId="1" fillId="0" borderId="4" xfId="0" applyNumberFormat="1" applyFont="1" applyBorder="1"/>
    <xf numFmtId="41" fontId="1" fillId="0" borderId="0" xfId="0" applyNumberFormat="1" applyFont="1" applyBorder="1"/>
    <xf numFmtId="3" fontId="9" fillId="0" borderId="4" xfId="1" applyNumberFormat="1" applyFont="1" applyBorder="1"/>
    <xf numFmtId="0" fontId="9" fillId="0" borderId="5" xfId="1" applyFont="1" applyBorder="1"/>
    <xf numFmtId="41" fontId="9" fillId="2" borderId="4" xfId="0" applyNumberFormat="1" applyFont="1" applyFill="1" applyBorder="1"/>
    <xf numFmtId="41" fontId="9" fillId="0" borderId="0" xfId="0" applyNumberFormat="1" applyFont="1" applyFill="1" applyBorder="1"/>
    <xf numFmtId="41" fontId="9" fillId="2" borderId="5" xfId="0" applyNumberFormat="1" applyFont="1" applyFill="1" applyBorder="1"/>
    <xf numFmtId="41" fontId="9" fillId="0" borderId="4" xfId="0" applyNumberFormat="1" applyFont="1" applyBorder="1"/>
    <xf numFmtId="41" fontId="9" fillId="2" borderId="0" xfId="0" applyNumberFormat="1" applyFont="1" applyFill="1" applyBorder="1"/>
    <xf numFmtId="41" fontId="9" fillId="0" borderId="0" xfId="0" applyNumberFormat="1" applyFont="1" applyBorder="1"/>
    <xf numFmtId="41" fontId="0" fillId="2" borderId="15" xfId="0" applyNumberFormat="1" applyFill="1" applyBorder="1"/>
    <xf numFmtId="41" fontId="4" fillId="0" borderId="0" xfId="0" applyNumberFormat="1" applyFont="1"/>
    <xf numFmtId="41" fontId="4" fillId="3" borderId="0" xfId="0" applyNumberFormat="1" applyFont="1" applyFill="1"/>
    <xf numFmtId="0" fontId="1" fillId="0" borderId="4" xfId="0" applyFont="1" applyBorder="1" applyAlignment="1">
      <alignment horizontal="left"/>
    </xf>
    <xf numFmtId="42" fontId="1" fillId="0" borderId="19" xfId="0" applyNumberFormat="1" applyFont="1" applyBorder="1"/>
    <xf numFmtId="0" fontId="4" fillId="0" borderId="7" xfId="0" applyFont="1" applyBorder="1" applyAlignment="1">
      <alignment horizontal="center"/>
    </xf>
    <xf numFmtId="0" fontId="4" fillId="0" borderId="6" xfId="0" applyFont="1" applyBorder="1"/>
    <xf numFmtId="0" fontId="4" fillId="0" borderId="7" xfId="0" applyFont="1" applyBorder="1"/>
    <xf numFmtId="42" fontId="1" fillId="2" borderId="19" xfId="0" applyNumberFormat="1" applyFont="1" applyFill="1" applyBorder="1"/>
    <xf numFmtId="0" fontId="0" fillId="0" borderId="0" xfId="0" applyAlignment="1">
      <alignment wrapText="1"/>
    </xf>
    <xf numFmtId="41" fontId="1" fillId="0" borderId="8" xfId="0" applyNumberFormat="1" applyFont="1" applyBorder="1"/>
    <xf numFmtId="41" fontId="1" fillId="2" borderId="8" xfId="0" applyNumberFormat="1" applyFont="1" applyFill="1" applyBorder="1"/>
    <xf numFmtId="41" fontId="9" fillId="0" borderId="12" xfId="0" applyNumberFormat="1" applyFont="1" applyBorder="1"/>
    <xf numFmtId="0" fontId="10" fillId="0" borderId="11" xfId="0" applyFont="1" applyBorder="1"/>
    <xf numFmtId="0" fontId="4" fillId="0" borderId="6" xfId="0" applyFont="1" applyBorder="1" applyAlignment="1">
      <alignment horizontal="left" indent="1"/>
    </xf>
    <xf numFmtId="0" fontId="5" fillId="0" borderId="8" xfId="0" applyFont="1" applyBorder="1" applyAlignment="1">
      <alignment horizontal="right"/>
    </xf>
    <xf numFmtId="0" fontId="0" fillId="0" borderId="5" xfId="0" applyBorder="1"/>
    <xf numFmtId="0" fontId="0" fillId="2" borderId="4" xfId="0" applyFill="1" applyBorder="1"/>
    <xf numFmtId="0" fontId="0" fillId="0" borderId="2" xfId="0" applyBorder="1" applyAlignment="1">
      <alignment horizontal="center"/>
    </xf>
    <xf numFmtId="0" fontId="0" fillId="0" borderId="0" xfId="0" applyAlignment="1">
      <alignment horizontal="left" wrapText="1"/>
    </xf>
    <xf numFmtId="0" fontId="4" fillId="0" borderId="7" xfId="0" applyFont="1" applyBorder="1" applyAlignment="1">
      <alignment horizontal="center"/>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2" fillId="0" borderId="0" xfId="0" applyFont="1" applyAlignment="1">
      <alignment horizontal="center"/>
    </xf>
    <xf numFmtId="0" fontId="2" fillId="2" borderId="0" xfId="0" applyFont="1" applyFill="1" applyAlignment="1">
      <alignment horizontal="center"/>
    </xf>
  </cellXfs>
  <cellStyles count="3">
    <cellStyle name="Normal" xfId="0" builtinId="0"/>
    <cellStyle name="Normal 2" xfId="1" xr:uid="{AD400CAD-4493-48FD-9692-8B85E820A474}"/>
    <cellStyle name="Normal 3" xfId="2" xr:uid="{4FFF4388-D5AA-4CC9-A342-3F935BEEAA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1"/>
  <sheetViews>
    <sheetView tabSelected="1" zoomScale="90" zoomScaleNormal="90" workbookViewId="0">
      <selection activeCell="G12" sqref="G12"/>
    </sheetView>
  </sheetViews>
  <sheetFormatPr defaultRowHeight="15.75" x14ac:dyDescent="0.25"/>
  <cols>
    <col min="1" max="1" width="12.875" customWidth="1"/>
    <col min="2" max="2" width="2.375" style="2" customWidth="1"/>
    <col min="3" max="18" width="10.625" customWidth="1"/>
  </cols>
  <sheetData>
    <row r="1" spans="1:18" x14ac:dyDescent="0.25">
      <c r="A1" s="1" t="s">
        <v>81</v>
      </c>
    </row>
    <row r="2" spans="1:18" x14ac:dyDescent="0.25">
      <c r="A2" t="s">
        <v>73</v>
      </c>
    </row>
    <row r="3" spans="1:18" x14ac:dyDescent="0.25">
      <c r="A3" t="s">
        <v>16</v>
      </c>
    </row>
    <row r="5" spans="1:18" ht="31.5" x14ac:dyDescent="0.25">
      <c r="A5" s="49"/>
      <c r="B5" s="35"/>
      <c r="C5" s="25" t="s">
        <v>66</v>
      </c>
      <c r="D5" s="26" t="s">
        <v>67</v>
      </c>
      <c r="E5" s="27" t="s">
        <v>68</v>
      </c>
      <c r="F5" s="26" t="s">
        <v>69</v>
      </c>
      <c r="G5" s="44" t="s">
        <v>74</v>
      </c>
      <c r="H5" s="45" t="s">
        <v>66</v>
      </c>
      <c r="I5" s="46" t="s">
        <v>67</v>
      </c>
      <c r="J5" s="26" t="s">
        <v>68</v>
      </c>
      <c r="K5" s="46" t="s">
        <v>69</v>
      </c>
      <c r="L5" s="47" t="s">
        <v>70</v>
      </c>
      <c r="M5" s="51" t="s">
        <v>66</v>
      </c>
      <c r="N5" s="26" t="s">
        <v>67</v>
      </c>
      <c r="O5" s="46" t="s">
        <v>68</v>
      </c>
      <c r="P5" s="26" t="s">
        <v>69</v>
      </c>
      <c r="Q5" s="52" t="s">
        <v>71</v>
      </c>
      <c r="R5" s="53" t="s">
        <v>76</v>
      </c>
    </row>
    <row r="6" spans="1:18" x14ac:dyDescent="0.25">
      <c r="A6" s="29"/>
      <c r="B6" s="38"/>
      <c r="C6" s="29"/>
      <c r="D6" s="30"/>
      <c r="E6" s="21"/>
      <c r="F6" s="31"/>
      <c r="G6" s="23"/>
      <c r="H6" s="48"/>
      <c r="I6" s="21"/>
      <c r="J6" s="31"/>
      <c r="K6" s="21"/>
      <c r="L6" s="24"/>
      <c r="M6" s="33"/>
      <c r="N6" s="31"/>
      <c r="O6" s="19"/>
      <c r="P6" s="30"/>
      <c r="Q6" s="99"/>
      <c r="R6" s="96"/>
    </row>
    <row r="7" spans="1:18" x14ac:dyDescent="0.25">
      <c r="A7" s="29" t="s">
        <v>18</v>
      </c>
      <c r="B7" s="38"/>
      <c r="C7" s="68">
        <f>SUM('Yr1'!C15:E15)</f>
        <v>1840</v>
      </c>
      <c r="D7" s="69">
        <f>SUM('Yr1'!F15:H15)</f>
        <v>4780</v>
      </c>
      <c r="E7" s="70">
        <f>SUM('Yr1'!I15:K15)</f>
        <v>2900</v>
      </c>
      <c r="F7" s="69">
        <f>SUM('Yr1'!L15:N15)</f>
        <v>2440</v>
      </c>
      <c r="G7" s="72">
        <f>SUM(C7:F7)</f>
        <v>11960</v>
      </c>
      <c r="H7" s="81">
        <f>Yr2_Yr3!C15</f>
        <v>4545</v>
      </c>
      <c r="I7" s="71">
        <f>Yr2_Yr3!D15</f>
        <v>9090</v>
      </c>
      <c r="J7" s="69">
        <f>Yr2_Yr3!E15</f>
        <v>5540</v>
      </c>
      <c r="K7" s="71">
        <f>Yr2_Yr3!F15</f>
        <v>4015</v>
      </c>
      <c r="L7" s="95">
        <f>SUM(H7:K7)</f>
        <v>23190</v>
      </c>
      <c r="M7" s="68">
        <f>Yr2_Yr3!H15</f>
        <v>5454</v>
      </c>
      <c r="N7" s="69">
        <f>Yr2_Yr3!I15</f>
        <v>10908</v>
      </c>
      <c r="O7" s="70">
        <f>Yr2_Yr3!J15</f>
        <v>6648</v>
      </c>
      <c r="P7" s="69">
        <f>Yr2_Yr3!K15</f>
        <v>4818</v>
      </c>
      <c r="Q7" s="72">
        <f>SUM(M7:P7)</f>
        <v>27828</v>
      </c>
      <c r="R7" s="97">
        <f>G7+L7+Q7</f>
        <v>62978</v>
      </c>
    </row>
    <row r="8" spans="1:18" x14ac:dyDescent="0.25">
      <c r="A8" s="29"/>
      <c r="B8" s="38"/>
      <c r="C8" s="68"/>
      <c r="D8" s="69"/>
      <c r="E8" s="70"/>
      <c r="F8" s="69"/>
      <c r="G8" s="72"/>
      <c r="H8" s="81"/>
      <c r="I8" s="70"/>
      <c r="J8" s="69"/>
      <c r="K8" s="70"/>
      <c r="L8" s="95"/>
      <c r="M8" s="68"/>
      <c r="N8" s="69"/>
      <c r="O8" s="70"/>
      <c r="P8" s="69"/>
      <c r="Q8" s="72"/>
      <c r="R8" s="97"/>
    </row>
    <row r="9" spans="1:18" x14ac:dyDescent="0.25">
      <c r="A9" s="29" t="s">
        <v>19</v>
      </c>
      <c r="B9" s="38"/>
      <c r="C9" s="58">
        <f>SUM('Yr1'!C48:E48)+SUM('Yr1'!C26:E26)</f>
        <v>3346</v>
      </c>
      <c r="D9" s="54">
        <f>SUM('Yr1'!D48:F48)+SUM('Yr1'!D26:F26)</f>
        <v>2304</v>
      </c>
      <c r="E9" s="59">
        <f>SUM('Yr1'!E48:G48)+SUM('Yr1'!E26:G26)</f>
        <v>2257</v>
      </c>
      <c r="F9" s="54">
        <f>SUM('Yr1'!F48:H48)+SUM('Yr1'!F26:H26)</f>
        <v>2803</v>
      </c>
      <c r="G9" s="60">
        <f>SUM(C9:F9)</f>
        <v>10710</v>
      </c>
      <c r="H9" s="91">
        <f>Yr2_Yr3!C48+Yr2_Yr3!C26</f>
        <v>3893</v>
      </c>
      <c r="I9" s="55">
        <f>Yr2_Yr3!D48+Yr2_Yr3!D26</f>
        <v>4261</v>
      </c>
      <c r="J9" s="54">
        <f>Yr2_Yr3!E48+Yr2_Yr3!E26</f>
        <v>3637</v>
      </c>
      <c r="K9" s="55">
        <f>Yr2_Yr3!F48+Yr2_Yr3!F26</f>
        <v>2573</v>
      </c>
      <c r="L9" s="133">
        <f>SUM(H9:K9)</f>
        <v>14364</v>
      </c>
      <c r="M9" s="58">
        <f>Yr2_Yr3!H48+Yr2_Yr3!H26</f>
        <v>4506.6000000000004</v>
      </c>
      <c r="N9" s="54">
        <f>Yr2_Yr3!I48+Yr2_Yr3!I26</f>
        <v>5238.2</v>
      </c>
      <c r="O9" s="59">
        <f>Yr2_Yr3!J48+Yr2_Yr3!J26</f>
        <v>4729.3999999999996</v>
      </c>
      <c r="P9" s="54">
        <f>Yr2_Yr3!K48+Yr2_Yr3!K26</f>
        <v>3802.6</v>
      </c>
      <c r="Q9" s="60">
        <f>SUM(M9:P9)</f>
        <v>18276.8</v>
      </c>
      <c r="R9" s="111">
        <f>G9+L9+Q9</f>
        <v>43350.8</v>
      </c>
    </row>
    <row r="10" spans="1:18" ht="16.5" thickBot="1" x14ac:dyDescent="0.3">
      <c r="A10" s="29"/>
      <c r="B10" s="38"/>
      <c r="C10" s="82"/>
      <c r="D10" s="83"/>
      <c r="E10" s="84"/>
      <c r="F10" s="83"/>
      <c r="G10" s="85"/>
      <c r="H10" s="86"/>
      <c r="I10" s="84"/>
      <c r="J10" s="83"/>
      <c r="K10" s="84"/>
      <c r="L10" s="87"/>
      <c r="M10" s="82"/>
      <c r="N10" s="83"/>
      <c r="O10" s="88"/>
      <c r="P10" s="83"/>
      <c r="Q10" s="85"/>
      <c r="R10" s="98"/>
    </row>
    <row r="11" spans="1:18" ht="16.5" thickTop="1" x14ac:dyDescent="0.25">
      <c r="A11" s="50" t="s">
        <v>17</v>
      </c>
      <c r="B11" s="43"/>
      <c r="C11" s="76">
        <f t="shared" ref="C11:R11" si="0">C7-C9</f>
        <v>-1506</v>
      </c>
      <c r="D11" s="77">
        <f t="shared" si="0"/>
        <v>2476</v>
      </c>
      <c r="E11" s="78">
        <f t="shared" si="0"/>
        <v>643</v>
      </c>
      <c r="F11" s="77">
        <f t="shared" si="0"/>
        <v>-363</v>
      </c>
      <c r="G11" s="79">
        <f t="shared" si="0"/>
        <v>1250</v>
      </c>
      <c r="H11" s="89">
        <f t="shared" si="0"/>
        <v>652</v>
      </c>
      <c r="I11" s="78">
        <f t="shared" si="0"/>
        <v>4829</v>
      </c>
      <c r="J11" s="77">
        <f t="shared" si="0"/>
        <v>1903</v>
      </c>
      <c r="K11" s="78">
        <f t="shared" si="0"/>
        <v>1442</v>
      </c>
      <c r="L11" s="90">
        <f t="shared" si="0"/>
        <v>8826</v>
      </c>
      <c r="M11" s="76">
        <f t="shared" si="0"/>
        <v>947.39999999999964</v>
      </c>
      <c r="N11" s="77">
        <f t="shared" si="0"/>
        <v>5669.8</v>
      </c>
      <c r="O11" s="78">
        <f t="shared" si="0"/>
        <v>1918.6000000000004</v>
      </c>
      <c r="P11" s="77">
        <f t="shared" si="0"/>
        <v>1015.4000000000001</v>
      </c>
      <c r="Q11" s="79">
        <f t="shared" ref="Q11" si="1">Q7-Q9</f>
        <v>9551.2000000000007</v>
      </c>
      <c r="R11" s="110">
        <f t="shared" si="0"/>
        <v>19627.199999999997</v>
      </c>
    </row>
  </sheetData>
  <sheetProtection algorithmName="SHA-512" hashValue="P2thnJyTtR4uvVKGoFeQ/namHgs3/T00+5NogUQVIsL3d5GxwuuIV1xQh+EcSPV1L3IJrHnkUFeUsLktriX9NQ==" saltValue="Rwmw27LZ91JYFkM+Tv6v1A==" spinCount="100000" sheet="1" objects="1" scenarios="1"/>
  <printOptions gridLines="1"/>
  <pageMargins left="0.45" right="0.45" top="0.75" bottom="0.5" header="0.3" footer="0.3"/>
  <pageSetup scale="64" orientation="landscape" r:id="rId1"/>
  <headerFooter scaleWithDoc="0">
    <oddHeader>&amp;CPRODUCT-BASED EXAMPLE</oddHeader>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6"/>
  <sheetViews>
    <sheetView workbookViewId="0">
      <selection activeCell="A58" sqref="A58"/>
    </sheetView>
  </sheetViews>
  <sheetFormatPr defaultRowHeight="15.75" x14ac:dyDescent="0.25"/>
  <cols>
    <col min="1" max="1" width="20.25" bestFit="1" customWidth="1"/>
    <col min="2" max="4" width="5.5" bestFit="1" customWidth="1"/>
    <col min="25" max="25" width="0" hidden="1" customWidth="1"/>
  </cols>
  <sheetData>
    <row r="1" spans="1:25" x14ac:dyDescent="0.25">
      <c r="A1" s="1" t="str">
        <f>EBIT!A1</f>
        <v>Jewels R Us</v>
      </c>
      <c r="B1" s="2"/>
      <c r="C1" s="2"/>
      <c r="D1" s="2"/>
      <c r="E1" s="138" t="s">
        <v>91</v>
      </c>
      <c r="F1" s="139">
        <v>7</v>
      </c>
      <c r="Y1">
        <v>1</v>
      </c>
    </row>
    <row r="2" spans="1:25" x14ac:dyDescent="0.25">
      <c r="A2" t="s">
        <v>62</v>
      </c>
      <c r="B2" s="2"/>
      <c r="C2" s="2"/>
      <c r="D2" s="2"/>
      <c r="Y2">
        <v>2</v>
      </c>
    </row>
    <row r="3" spans="1:25" x14ac:dyDescent="0.25">
      <c r="A3" t="s">
        <v>93</v>
      </c>
      <c r="B3" s="2"/>
      <c r="C3" s="2"/>
      <c r="D3" s="2"/>
      <c r="Y3">
        <v>3</v>
      </c>
    </row>
    <row r="4" spans="1:25" hidden="1" x14ac:dyDescent="0.25">
      <c r="B4" s="2"/>
      <c r="C4" s="2"/>
      <c r="D4" s="2"/>
      <c r="E4">
        <f>F1</f>
        <v>7</v>
      </c>
      <c r="F4">
        <f>IF(E4=12,1,E4+1)</f>
        <v>8</v>
      </c>
      <c r="G4">
        <f t="shared" ref="G4:P4" si="0">IF(F4=12,1,F4+1)</f>
        <v>9</v>
      </c>
      <c r="H4">
        <f t="shared" si="0"/>
        <v>10</v>
      </c>
      <c r="I4">
        <f t="shared" si="0"/>
        <v>11</v>
      </c>
      <c r="J4">
        <f t="shared" si="0"/>
        <v>12</v>
      </c>
      <c r="K4">
        <f t="shared" si="0"/>
        <v>1</v>
      </c>
      <c r="L4">
        <f t="shared" si="0"/>
        <v>2</v>
      </c>
      <c r="M4">
        <f t="shared" si="0"/>
        <v>3</v>
      </c>
      <c r="N4">
        <f t="shared" si="0"/>
        <v>4</v>
      </c>
      <c r="O4">
        <f t="shared" si="0"/>
        <v>5</v>
      </c>
      <c r="P4">
        <f t="shared" si="0"/>
        <v>6</v>
      </c>
      <c r="Y4">
        <v>4</v>
      </c>
    </row>
    <row r="5" spans="1:25" x14ac:dyDescent="0.25">
      <c r="B5" s="2"/>
      <c r="C5" s="2"/>
      <c r="D5" s="2"/>
      <c r="E5" s="17" t="str">
        <f>IF(E4=1,"January",IF(E4=2,"February",IF(E4=3,"March",IF(E4=4,"April",IF(E4=5,"May",IF(E4=6,"June",IF(E4=7,"July",IF(E4=8,"August",IF(E4=9,"September",IF(E4=10,"October",IF(E4=11,"November",IF(E4=12,"December",))))))))))))</f>
        <v>July</v>
      </c>
      <c r="F5" s="17" t="str">
        <f t="shared" ref="F5:P5" si="1">IF(F4=1,"January",IF(F4=2,"February",IF(F4=3,"March",IF(F4=4,"April",IF(F4=5,"May",IF(F4=6,"June",IF(F4=7,"July",IF(F4=8,"August",IF(F4=9,"September",IF(F4=10,"October",IF(F4=11,"November",IF(F4=12,"December",))))))))))))</f>
        <v>August</v>
      </c>
      <c r="G5" s="17" t="str">
        <f t="shared" si="1"/>
        <v>September</v>
      </c>
      <c r="H5" s="17" t="str">
        <f t="shared" si="1"/>
        <v>October</v>
      </c>
      <c r="I5" s="17" t="str">
        <f t="shared" si="1"/>
        <v>November</v>
      </c>
      <c r="J5" s="17" t="str">
        <f t="shared" si="1"/>
        <v>December</v>
      </c>
      <c r="K5" s="17" t="str">
        <f t="shared" si="1"/>
        <v>January</v>
      </c>
      <c r="L5" s="17" t="str">
        <f t="shared" si="1"/>
        <v>February</v>
      </c>
      <c r="M5" s="17" t="str">
        <f t="shared" si="1"/>
        <v>March</v>
      </c>
      <c r="N5" s="17" t="str">
        <f t="shared" si="1"/>
        <v>April</v>
      </c>
      <c r="O5" s="17" t="str">
        <f t="shared" si="1"/>
        <v>May</v>
      </c>
      <c r="P5" s="17" t="str">
        <f t="shared" si="1"/>
        <v>June</v>
      </c>
      <c r="Y5">
        <v>5</v>
      </c>
    </row>
    <row r="6" spans="1:25" s="17" customFormat="1" x14ac:dyDescent="0.25">
      <c r="A6" s="34"/>
      <c r="B6" s="142"/>
      <c r="C6" s="143"/>
      <c r="D6" s="35"/>
      <c r="E6" s="27" t="s">
        <v>0</v>
      </c>
      <c r="F6" s="26" t="s">
        <v>1</v>
      </c>
      <c r="G6" s="27" t="s">
        <v>2</v>
      </c>
      <c r="H6" s="26" t="s">
        <v>3</v>
      </c>
      <c r="I6" s="27" t="s">
        <v>4</v>
      </c>
      <c r="J6" s="26" t="s">
        <v>5</v>
      </c>
      <c r="K6" s="27" t="s">
        <v>6</v>
      </c>
      <c r="L6" s="26" t="s">
        <v>7</v>
      </c>
      <c r="M6" s="27" t="s">
        <v>8</v>
      </c>
      <c r="N6" s="26" t="s">
        <v>9</v>
      </c>
      <c r="O6" s="27" t="s">
        <v>10</v>
      </c>
      <c r="P6" s="26" t="s">
        <v>11</v>
      </c>
      <c r="Q6" s="28" t="s">
        <v>64</v>
      </c>
      <c r="Y6" s="17">
        <v>6</v>
      </c>
    </row>
    <row r="7" spans="1:25" x14ac:dyDescent="0.25">
      <c r="A7" s="37" t="s">
        <v>116</v>
      </c>
      <c r="B7" s="144" t="s">
        <v>79</v>
      </c>
      <c r="C7" s="140" t="s">
        <v>90</v>
      </c>
      <c r="D7" s="134" t="s">
        <v>92</v>
      </c>
      <c r="E7" s="19"/>
      <c r="F7" s="30"/>
      <c r="G7" s="20"/>
      <c r="H7" s="31"/>
      <c r="I7" s="20"/>
      <c r="J7" s="31"/>
      <c r="K7" s="20"/>
      <c r="L7" s="31"/>
      <c r="M7" s="20"/>
      <c r="N7" s="31"/>
      <c r="O7" s="20"/>
      <c r="P7" s="31"/>
      <c r="Q7" s="32"/>
      <c r="R7" s="18"/>
      <c r="S7" s="18"/>
      <c r="Y7">
        <v>7</v>
      </c>
    </row>
    <row r="8" spans="1:25" x14ac:dyDescent="0.25">
      <c r="A8" s="39" t="s">
        <v>82</v>
      </c>
      <c r="B8" s="145">
        <v>50</v>
      </c>
      <c r="C8" s="141">
        <v>15</v>
      </c>
      <c r="D8" s="117">
        <f>B8-C8</f>
        <v>35</v>
      </c>
      <c r="E8" s="115">
        <v>2</v>
      </c>
      <c r="F8" s="114">
        <v>4</v>
      </c>
      <c r="G8" s="115">
        <v>6</v>
      </c>
      <c r="H8" s="114">
        <v>6</v>
      </c>
      <c r="I8" s="115">
        <v>7</v>
      </c>
      <c r="J8" s="114">
        <v>10</v>
      </c>
      <c r="K8" s="115">
        <v>2</v>
      </c>
      <c r="L8" s="114">
        <v>10</v>
      </c>
      <c r="M8" s="115">
        <v>2</v>
      </c>
      <c r="N8" s="114">
        <v>3</v>
      </c>
      <c r="O8" s="115">
        <v>5</v>
      </c>
      <c r="P8" s="114">
        <v>3</v>
      </c>
      <c r="Q8" s="116">
        <f>SUM(E8:P8)</f>
        <v>60</v>
      </c>
      <c r="Y8">
        <v>8</v>
      </c>
    </row>
    <row r="9" spans="1:25" x14ac:dyDescent="0.25">
      <c r="A9" s="39" t="s">
        <v>83</v>
      </c>
      <c r="B9" s="145">
        <v>75</v>
      </c>
      <c r="C9" s="141">
        <v>18</v>
      </c>
      <c r="D9" s="117">
        <f t="shared" ref="D9:D15" si="2">B9-C9</f>
        <v>57</v>
      </c>
      <c r="E9" s="115"/>
      <c r="F9" s="114">
        <v>1</v>
      </c>
      <c r="G9" s="115">
        <v>2</v>
      </c>
      <c r="H9" s="114"/>
      <c r="I9" s="115">
        <v>5</v>
      </c>
      <c r="J9" s="114">
        <v>10</v>
      </c>
      <c r="K9" s="115"/>
      <c r="L9" s="114">
        <v>8</v>
      </c>
      <c r="M9" s="115"/>
      <c r="N9" s="114"/>
      <c r="O9" s="115">
        <v>5</v>
      </c>
      <c r="P9" s="114">
        <v>1</v>
      </c>
      <c r="Q9" s="116">
        <f t="shared" ref="Q9:Q15" si="3">SUM(E9:P9)</f>
        <v>32</v>
      </c>
      <c r="Y9">
        <v>9</v>
      </c>
    </row>
    <row r="10" spans="1:25" x14ac:dyDescent="0.25">
      <c r="A10" s="39" t="s">
        <v>84</v>
      </c>
      <c r="B10" s="145">
        <v>25</v>
      </c>
      <c r="C10" s="141">
        <v>10</v>
      </c>
      <c r="D10" s="117">
        <f t="shared" si="2"/>
        <v>15</v>
      </c>
      <c r="E10" s="115">
        <v>3</v>
      </c>
      <c r="F10" s="114">
        <v>5</v>
      </c>
      <c r="G10" s="115">
        <v>5</v>
      </c>
      <c r="H10" s="114">
        <v>2</v>
      </c>
      <c r="I10" s="115">
        <v>4</v>
      </c>
      <c r="J10" s="114">
        <v>5</v>
      </c>
      <c r="K10" s="115">
        <v>3</v>
      </c>
      <c r="L10" s="114">
        <v>6</v>
      </c>
      <c r="M10" s="115"/>
      <c r="N10" s="114">
        <v>1</v>
      </c>
      <c r="O10" s="115">
        <v>3</v>
      </c>
      <c r="P10" s="114">
        <v>1</v>
      </c>
      <c r="Q10" s="116">
        <f t="shared" si="3"/>
        <v>38</v>
      </c>
      <c r="Y10">
        <v>10</v>
      </c>
    </row>
    <row r="11" spans="1:25" x14ac:dyDescent="0.25">
      <c r="A11" s="39" t="s">
        <v>85</v>
      </c>
      <c r="B11" s="145">
        <v>35</v>
      </c>
      <c r="C11" s="141">
        <v>11</v>
      </c>
      <c r="D11" s="117">
        <f t="shared" si="2"/>
        <v>24</v>
      </c>
      <c r="E11" s="115"/>
      <c r="F11" s="114">
        <v>2</v>
      </c>
      <c r="G11" s="115">
        <v>2</v>
      </c>
      <c r="H11" s="114"/>
      <c r="I11" s="115">
        <v>4</v>
      </c>
      <c r="J11" s="114">
        <v>8</v>
      </c>
      <c r="K11" s="115"/>
      <c r="L11" s="114">
        <v>4</v>
      </c>
      <c r="M11" s="115">
        <v>1</v>
      </c>
      <c r="N11" s="114"/>
      <c r="O11" s="115">
        <v>3</v>
      </c>
      <c r="P11" s="114"/>
      <c r="Q11" s="116">
        <f t="shared" si="3"/>
        <v>24</v>
      </c>
      <c r="Y11">
        <v>11</v>
      </c>
    </row>
    <row r="12" spans="1:25" x14ac:dyDescent="0.25">
      <c r="A12" s="39" t="s">
        <v>86</v>
      </c>
      <c r="B12" s="145">
        <v>20</v>
      </c>
      <c r="C12" s="141">
        <v>8</v>
      </c>
      <c r="D12" s="117">
        <f t="shared" si="2"/>
        <v>12</v>
      </c>
      <c r="E12" s="115"/>
      <c r="F12" s="114"/>
      <c r="G12" s="115"/>
      <c r="H12" s="114"/>
      <c r="I12" s="115">
        <v>2</v>
      </c>
      <c r="J12" s="114">
        <v>3</v>
      </c>
      <c r="K12" s="115">
        <v>1</v>
      </c>
      <c r="L12" s="114">
        <v>4</v>
      </c>
      <c r="M12" s="115">
        <v>1</v>
      </c>
      <c r="N12" s="114"/>
      <c r="O12" s="115"/>
      <c r="P12" s="114">
        <v>1</v>
      </c>
      <c r="Q12" s="116">
        <f t="shared" si="3"/>
        <v>12</v>
      </c>
      <c r="Y12">
        <v>12</v>
      </c>
    </row>
    <row r="13" spans="1:25" x14ac:dyDescent="0.25">
      <c r="A13" s="39" t="s">
        <v>87</v>
      </c>
      <c r="B13" s="145">
        <v>30</v>
      </c>
      <c r="C13" s="141">
        <v>10</v>
      </c>
      <c r="D13" s="117">
        <f t="shared" si="2"/>
        <v>20</v>
      </c>
      <c r="E13" s="115"/>
      <c r="F13" s="114"/>
      <c r="G13" s="115"/>
      <c r="H13" s="114"/>
      <c r="I13" s="115">
        <v>1</v>
      </c>
      <c r="J13" s="114">
        <v>2</v>
      </c>
      <c r="K13" s="115"/>
      <c r="L13" s="114">
        <v>4</v>
      </c>
      <c r="M13" s="115"/>
      <c r="N13" s="114"/>
      <c r="O13" s="115"/>
      <c r="P13" s="114"/>
      <c r="Q13" s="116">
        <f t="shared" si="3"/>
        <v>7</v>
      </c>
    </row>
    <row r="14" spans="1:25" x14ac:dyDescent="0.25">
      <c r="A14" s="39" t="s">
        <v>88</v>
      </c>
      <c r="B14" s="145">
        <v>20</v>
      </c>
      <c r="C14" s="141">
        <v>12</v>
      </c>
      <c r="D14" s="117">
        <f t="shared" si="2"/>
        <v>8</v>
      </c>
      <c r="E14" s="115">
        <v>5</v>
      </c>
      <c r="F14" s="114">
        <v>7</v>
      </c>
      <c r="G14" s="115">
        <v>5</v>
      </c>
      <c r="H14" s="114">
        <v>7</v>
      </c>
      <c r="I14" s="115">
        <v>10</v>
      </c>
      <c r="J14" s="114">
        <v>15</v>
      </c>
      <c r="K14" s="115">
        <v>5</v>
      </c>
      <c r="L14" s="114">
        <v>20</v>
      </c>
      <c r="M14" s="115">
        <v>2</v>
      </c>
      <c r="N14" s="114">
        <v>3</v>
      </c>
      <c r="O14" s="115">
        <v>10</v>
      </c>
      <c r="P14" s="114">
        <v>8</v>
      </c>
      <c r="Q14" s="116">
        <f t="shared" si="3"/>
        <v>97</v>
      </c>
    </row>
    <row r="15" spans="1:25" x14ac:dyDescent="0.25">
      <c r="A15" s="118" t="s">
        <v>89</v>
      </c>
      <c r="B15" s="146">
        <v>35</v>
      </c>
      <c r="C15" s="147">
        <v>14</v>
      </c>
      <c r="D15" s="119">
        <f t="shared" si="2"/>
        <v>21</v>
      </c>
      <c r="E15" s="122"/>
      <c r="F15" s="121">
        <v>2</v>
      </c>
      <c r="G15" s="122">
        <v>4</v>
      </c>
      <c r="H15" s="121">
        <v>6</v>
      </c>
      <c r="I15" s="123">
        <v>10</v>
      </c>
      <c r="J15" s="121">
        <v>12</v>
      </c>
      <c r="K15" s="123">
        <v>2</v>
      </c>
      <c r="L15" s="121">
        <v>10</v>
      </c>
      <c r="M15" s="123"/>
      <c r="N15" s="121">
        <v>2</v>
      </c>
      <c r="O15" s="123">
        <v>12</v>
      </c>
      <c r="P15" s="121">
        <v>8</v>
      </c>
      <c r="Q15" s="124">
        <f t="shared" si="3"/>
        <v>68</v>
      </c>
    </row>
    <row r="16" spans="1:25" x14ac:dyDescent="0.25">
      <c r="A16" s="195"/>
      <c r="B16" s="195"/>
      <c r="C16" s="195"/>
      <c r="D16" s="195"/>
      <c r="E16" s="195"/>
      <c r="F16" s="195"/>
      <c r="G16" s="195"/>
      <c r="H16" s="195"/>
      <c r="I16" s="195"/>
      <c r="J16" s="195"/>
      <c r="K16" s="195"/>
      <c r="L16" s="195"/>
      <c r="M16" s="195"/>
      <c r="N16" s="195"/>
      <c r="O16" s="195"/>
      <c r="P16" s="195"/>
      <c r="Q16" s="6">
        <f>SUM(Q8:Q15)</f>
        <v>338</v>
      </c>
    </row>
  </sheetData>
  <sheetProtection algorithmName="SHA-512" hashValue="J8KVt7lyX0JFChSsX5D5PHB3DpA2NfwSGr8ivpPivCFzGerToxRq72ITydIgVM+OT6HtaQDr+vbZChhMM5z4WQ==" saltValue="C8pTkBtKv0I+58Y9dZmHhA==" spinCount="100000" sheet="1" objects="1" scenarios="1"/>
  <mergeCells count="1">
    <mergeCell ref="A16:P16"/>
  </mergeCells>
  <phoneticPr fontId="12" type="noConversion"/>
  <dataValidations count="1">
    <dataValidation type="list" allowBlank="1" showInputMessage="1" showErrorMessage="1" sqref="F1" xr:uid="{18F47124-04D1-4A36-84F7-E6224B605E91}">
      <formula1>$Y$1:$Y$12</formula1>
    </dataValidation>
  </dataValidations>
  <printOptions gridLines="1"/>
  <pageMargins left="0.45" right="0.45" top="0.75" bottom="0.5" header="0.3" footer="0.3"/>
  <pageSetup scale="77" orientation="landscape" r:id="rId1"/>
  <headerFooter scaleWithDoc="0">
    <oddHeader>&amp;CPRODUCT-BASED EXAMPLE</oddHead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52"/>
  <sheetViews>
    <sheetView topLeftCell="A43" zoomScaleNormal="100" zoomScaleSheetLayoutView="70" workbookViewId="0">
      <selection activeCell="A58" sqref="A58"/>
    </sheetView>
  </sheetViews>
  <sheetFormatPr defaultRowHeight="15.75" x14ac:dyDescent="0.25"/>
  <cols>
    <col min="1" max="1" width="26.5" customWidth="1"/>
    <col min="2" max="2" width="5.5" style="2" bestFit="1" customWidth="1"/>
    <col min="3" max="15" width="10.625" customWidth="1"/>
  </cols>
  <sheetData>
    <row r="1" spans="1:17" x14ac:dyDescent="0.25">
      <c r="A1" s="1" t="str">
        <f>EBIT!A1</f>
        <v>Jewels R Us</v>
      </c>
    </row>
    <row r="2" spans="1:17" x14ac:dyDescent="0.25">
      <c r="A2" t="s">
        <v>62</v>
      </c>
    </row>
    <row r="3" spans="1:17" x14ac:dyDescent="0.25">
      <c r="A3" t="s">
        <v>63</v>
      </c>
    </row>
    <row r="4" spans="1:17" x14ac:dyDescent="0.25">
      <c r="C4" s="17" t="str">
        <f>'Yr1_Products Sold'!E5</f>
        <v>July</v>
      </c>
      <c r="D4" s="17" t="str">
        <f>'Yr1_Products Sold'!F5</f>
        <v>August</v>
      </c>
      <c r="E4" s="17" t="str">
        <f>'Yr1_Products Sold'!G5</f>
        <v>September</v>
      </c>
      <c r="F4" s="17" t="str">
        <f>'Yr1_Products Sold'!H5</f>
        <v>October</v>
      </c>
      <c r="G4" s="17" t="str">
        <f>'Yr1_Products Sold'!I5</f>
        <v>November</v>
      </c>
      <c r="H4" s="17" t="str">
        <f>'Yr1_Products Sold'!J5</f>
        <v>December</v>
      </c>
      <c r="I4" s="17" t="str">
        <f>'Yr1_Products Sold'!K5</f>
        <v>January</v>
      </c>
      <c r="J4" s="17" t="str">
        <f>'Yr1_Products Sold'!L5</f>
        <v>February</v>
      </c>
      <c r="K4" s="17" t="str">
        <f>'Yr1_Products Sold'!M5</f>
        <v>March</v>
      </c>
      <c r="L4" s="17" t="str">
        <f>'Yr1_Products Sold'!N5</f>
        <v>April</v>
      </c>
      <c r="M4" s="17" t="str">
        <f>'Yr1_Products Sold'!O5</f>
        <v>May</v>
      </c>
      <c r="N4" s="17" t="str">
        <f>'Yr1_Products Sold'!P5</f>
        <v>June</v>
      </c>
    </row>
    <row r="5" spans="1:17" s="17" customFormat="1" x14ac:dyDescent="0.25">
      <c r="A5" s="34"/>
      <c r="B5" s="35"/>
      <c r="C5" s="25" t="s">
        <v>0</v>
      </c>
      <c r="D5" s="26" t="s">
        <v>1</v>
      </c>
      <c r="E5" s="27" t="s">
        <v>2</v>
      </c>
      <c r="F5" s="26" t="s">
        <v>3</v>
      </c>
      <c r="G5" s="27" t="s">
        <v>4</v>
      </c>
      <c r="H5" s="26" t="s">
        <v>5</v>
      </c>
      <c r="I5" s="27" t="s">
        <v>6</v>
      </c>
      <c r="J5" s="26" t="s">
        <v>7</v>
      </c>
      <c r="K5" s="27" t="s">
        <v>8</v>
      </c>
      <c r="L5" s="26" t="s">
        <v>9</v>
      </c>
      <c r="M5" s="27" t="s">
        <v>10</v>
      </c>
      <c r="N5" s="26" t="s">
        <v>11</v>
      </c>
      <c r="O5" s="28" t="s">
        <v>64</v>
      </c>
    </row>
    <row r="6" spans="1:17" x14ac:dyDescent="0.25">
      <c r="A6" s="37" t="s">
        <v>95</v>
      </c>
      <c r="B6" s="38"/>
      <c r="C6" s="29"/>
      <c r="D6" s="30"/>
      <c r="E6" s="20"/>
      <c r="F6" s="31"/>
      <c r="G6" s="20"/>
      <c r="H6" s="31"/>
      <c r="I6" s="20"/>
      <c r="J6" s="31"/>
      <c r="K6" s="20"/>
      <c r="L6" s="31"/>
      <c r="M6" s="20"/>
      <c r="N6" s="31"/>
      <c r="O6" s="32"/>
      <c r="P6" s="18"/>
      <c r="Q6" s="18"/>
    </row>
    <row r="7" spans="1:17" x14ac:dyDescent="0.25">
      <c r="A7" s="39" t="s">
        <v>82</v>
      </c>
      <c r="B7" s="117">
        <f>'Yr1_Products Sold'!B8</f>
        <v>50</v>
      </c>
      <c r="C7" s="58">
        <f>$B7*'Yr1_Products Sold'!E8</f>
        <v>100</v>
      </c>
      <c r="D7" s="54">
        <f>$B7*'Yr1_Products Sold'!F8</f>
        <v>200</v>
      </c>
      <c r="E7" s="59">
        <f>$B7*'Yr1_Products Sold'!G8</f>
        <v>300</v>
      </c>
      <c r="F7" s="54">
        <f>$B7*'Yr1_Products Sold'!H8</f>
        <v>300</v>
      </c>
      <c r="G7" s="59">
        <f>$B7*'Yr1_Products Sold'!I8</f>
        <v>350</v>
      </c>
      <c r="H7" s="54">
        <f>$B7*'Yr1_Products Sold'!J8</f>
        <v>500</v>
      </c>
      <c r="I7" s="59">
        <f>$B7*'Yr1_Products Sold'!K8</f>
        <v>100</v>
      </c>
      <c r="J7" s="54">
        <f>$B7*'Yr1_Products Sold'!L8</f>
        <v>500</v>
      </c>
      <c r="K7" s="59">
        <f>$B7*'Yr1_Products Sold'!M8</f>
        <v>100</v>
      </c>
      <c r="L7" s="54">
        <f>$B7*'Yr1_Products Sold'!N8</f>
        <v>150</v>
      </c>
      <c r="M7" s="59">
        <f>$B7*'Yr1_Products Sold'!O8</f>
        <v>250</v>
      </c>
      <c r="N7" s="54">
        <f>$B7*'Yr1_Products Sold'!P8</f>
        <v>150</v>
      </c>
      <c r="O7" s="72">
        <f>SUM(C7:N7)</f>
        <v>3000</v>
      </c>
    </row>
    <row r="8" spans="1:17" x14ac:dyDescent="0.25">
      <c r="A8" s="39" t="s">
        <v>83</v>
      </c>
      <c r="B8" s="117">
        <f>'Yr1_Products Sold'!B9</f>
        <v>75</v>
      </c>
      <c r="C8" s="58">
        <f>$B8*'Yr1_Products Sold'!E9</f>
        <v>0</v>
      </c>
      <c r="D8" s="54">
        <f>$B8*'Yr1_Products Sold'!F9</f>
        <v>75</v>
      </c>
      <c r="E8" s="59">
        <f>$B8*'Yr1_Products Sold'!G9</f>
        <v>150</v>
      </c>
      <c r="F8" s="54">
        <f>$B8*'Yr1_Products Sold'!H9</f>
        <v>0</v>
      </c>
      <c r="G8" s="59">
        <f>$B8*'Yr1_Products Sold'!I9</f>
        <v>375</v>
      </c>
      <c r="H8" s="54">
        <f>$B8*'Yr1_Products Sold'!J9</f>
        <v>750</v>
      </c>
      <c r="I8" s="59">
        <f>$B8*'Yr1_Products Sold'!K9</f>
        <v>0</v>
      </c>
      <c r="J8" s="54">
        <f>$B8*'Yr1_Products Sold'!L9</f>
        <v>600</v>
      </c>
      <c r="K8" s="59">
        <f>$B8*'Yr1_Products Sold'!M9</f>
        <v>0</v>
      </c>
      <c r="L8" s="54">
        <f>$B8*'Yr1_Products Sold'!N9</f>
        <v>0</v>
      </c>
      <c r="M8" s="59">
        <f>$B8*'Yr1_Products Sold'!O9</f>
        <v>375</v>
      </c>
      <c r="N8" s="54">
        <f>$B8*'Yr1_Products Sold'!P9</f>
        <v>75</v>
      </c>
      <c r="O8" s="72">
        <f t="shared" ref="O8:O14" si="0">SUM(C8:N8)</f>
        <v>2400</v>
      </c>
    </row>
    <row r="9" spans="1:17" x14ac:dyDescent="0.25">
      <c r="A9" s="39" t="s">
        <v>84</v>
      </c>
      <c r="B9" s="117">
        <f>'Yr1_Products Sold'!B10</f>
        <v>25</v>
      </c>
      <c r="C9" s="58">
        <f>$B9*'Yr1_Products Sold'!E10</f>
        <v>75</v>
      </c>
      <c r="D9" s="54">
        <f>$B9*'Yr1_Products Sold'!F10</f>
        <v>125</v>
      </c>
      <c r="E9" s="59">
        <f>$B9*'Yr1_Products Sold'!G10</f>
        <v>125</v>
      </c>
      <c r="F9" s="54">
        <f>$B9*'Yr1_Products Sold'!H10</f>
        <v>50</v>
      </c>
      <c r="G9" s="59">
        <f>$B9*'Yr1_Products Sold'!I10</f>
        <v>100</v>
      </c>
      <c r="H9" s="54">
        <f>$B9*'Yr1_Products Sold'!J10</f>
        <v>125</v>
      </c>
      <c r="I9" s="59">
        <f>$B9*'Yr1_Products Sold'!K10</f>
        <v>75</v>
      </c>
      <c r="J9" s="54">
        <f>$B9*'Yr1_Products Sold'!L10</f>
        <v>150</v>
      </c>
      <c r="K9" s="59">
        <f>$B9*'Yr1_Products Sold'!M10</f>
        <v>0</v>
      </c>
      <c r="L9" s="54">
        <f>$B9*'Yr1_Products Sold'!N10</f>
        <v>25</v>
      </c>
      <c r="M9" s="59">
        <f>$B9*'Yr1_Products Sold'!O10</f>
        <v>75</v>
      </c>
      <c r="N9" s="54">
        <f>$B9*'Yr1_Products Sold'!P10</f>
        <v>25</v>
      </c>
      <c r="O9" s="72">
        <f t="shared" si="0"/>
        <v>950</v>
      </c>
    </row>
    <row r="10" spans="1:17" x14ac:dyDescent="0.25">
      <c r="A10" s="39" t="s">
        <v>85</v>
      </c>
      <c r="B10" s="117">
        <f>'Yr1_Products Sold'!B11</f>
        <v>35</v>
      </c>
      <c r="C10" s="58">
        <f>$B10*'Yr1_Products Sold'!E11</f>
        <v>0</v>
      </c>
      <c r="D10" s="54">
        <f>$B10*'Yr1_Products Sold'!F11</f>
        <v>70</v>
      </c>
      <c r="E10" s="59">
        <f>$B10*'Yr1_Products Sold'!G11</f>
        <v>70</v>
      </c>
      <c r="F10" s="54">
        <f>$B10*'Yr1_Products Sold'!H11</f>
        <v>0</v>
      </c>
      <c r="G10" s="59">
        <f>$B10*'Yr1_Products Sold'!I11</f>
        <v>140</v>
      </c>
      <c r="H10" s="54">
        <f>$B10*'Yr1_Products Sold'!J11</f>
        <v>280</v>
      </c>
      <c r="I10" s="59">
        <f>$B10*'Yr1_Products Sold'!K11</f>
        <v>0</v>
      </c>
      <c r="J10" s="54">
        <f>$B10*'Yr1_Products Sold'!L11</f>
        <v>140</v>
      </c>
      <c r="K10" s="59">
        <f>$B10*'Yr1_Products Sold'!M11</f>
        <v>35</v>
      </c>
      <c r="L10" s="54">
        <f>$B10*'Yr1_Products Sold'!N11</f>
        <v>0</v>
      </c>
      <c r="M10" s="59">
        <f>$B10*'Yr1_Products Sold'!O11</f>
        <v>105</v>
      </c>
      <c r="N10" s="54">
        <f>$B10*'Yr1_Products Sold'!P11</f>
        <v>0</v>
      </c>
      <c r="O10" s="72">
        <f t="shared" si="0"/>
        <v>840</v>
      </c>
    </row>
    <row r="11" spans="1:17" x14ac:dyDescent="0.25">
      <c r="A11" s="39" t="s">
        <v>86</v>
      </c>
      <c r="B11" s="117">
        <f>'Yr1_Products Sold'!B12</f>
        <v>20</v>
      </c>
      <c r="C11" s="58">
        <f>$B11*'Yr1_Products Sold'!E12</f>
        <v>0</v>
      </c>
      <c r="D11" s="54">
        <f>$B11*'Yr1_Products Sold'!F12</f>
        <v>0</v>
      </c>
      <c r="E11" s="59">
        <f>$B11*'Yr1_Products Sold'!G12</f>
        <v>0</v>
      </c>
      <c r="F11" s="54">
        <f>$B11*'Yr1_Products Sold'!H12</f>
        <v>0</v>
      </c>
      <c r="G11" s="59">
        <f>$B11*'Yr1_Products Sold'!I12</f>
        <v>40</v>
      </c>
      <c r="H11" s="54">
        <f>$B11*'Yr1_Products Sold'!J12</f>
        <v>60</v>
      </c>
      <c r="I11" s="59">
        <f>$B11*'Yr1_Products Sold'!K12</f>
        <v>20</v>
      </c>
      <c r="J11" s="54">
        <f>$B11*'Yr1_Products Sold'!L12</f>
        <v>80</v>
      </c>
      <c r="K11" s="59">
        <f>$B11*'Yr1_Products Sold'!M12</f>
        <v>20</v>
      </c>
      <c r="L11" s="54">
        <f>$B11*'Yr1_Products Sold'!N12</f>
        <v>0</v>
      </c>
      <c r="M11" s="59">
        <f>$B11*'Yr1_Products Sold'!O12</f>
        <v>0</v>
      </c>
      <c r="N11" s="54">
        <f>$B11*'Yr1_Products Sold'!P12</f>
        <v>20</v>
      </c>
      <c r="O11" s="72">
        <f t="shared" si="0"/>
        <v>240</v>
      </c>
    </row>
    <row r="12" spans="1:17" x14ac:dyDescent="0.25">
      <c r="A12" s="39" t="s">
        <v>87</v>
      </c>
      <c r="B12" s="117">
        <f>'Yr1_Products Sold'!B13</f>
        <v>30</v>
      </c>
      <c r="C12" s="58">
        <f>$B12*'Yr1_Products Sold'!E13</f>
        <v>0</v>
      </c>
      <c r="D12" s="54">
        <f>$B12*'Yr1_Products Sold'!F13</f>
        <v>0</v>
      </c>
      <c r="E12" s="59">
        <f>$B12*'Yr1_Products Sold'!G13</f>
        <v>0</v>
      </c>
      <c r="F12" s="54">
        <f>$B12*'Yr1_Products Sold'!H13</f>
        <v>0</v>
      </c>
      <c r="G12" s="59">
        <f>$B12*'Yr1_Products Sold'!I13</f>
        <v>30</v>
      </c>
      <c r="H12" s="54">
        <f>$B12*'Yr1_Products Sold'!J13</f>
        <v>60</v>
      </c>
      <c r="I12" s="59">
        <f>$B12*'Yr1_Products Sold'!K13</f>
        <v>0</v>
      </c>
      <c r="J12" s="54">
        <f>$B12*'Yr1_Products Sold'!L13</f>
        <v>120</v>
      </c>
      <c r="K12" s="59">
        <f>$B12*'Yr1_Products Sold'!M13</f>
        <v>0</v>
      </c>
      <c r="L12" s="54">
        <f>$B12*'Yr1_Products Sold'!N13</f>
        <v>0</v>
      </c>
      <c r="M12" s="59">
        <f>$B12*'Yr1_Products Sold'!O13</f>
        <v>0</v>
      </c>
      <c r="N12" s="54">
        <f>$B12*'Yr1_Products Sold'!P13</f>
        <v>0</v>
      </c>
      <c r="O12" s="72">
        <f t="shared" si="0"/>
        <v>210</v>
      </c>
    </row>
    <row r="13" spans="1:17" x14ac:dyDescent="0.25">
      <c r="A13" s="39" t="s">
        <v>88</v>
      </c>
      <c r="B13" s="117">
        <f>'Yr1_Products Sold'!B14</f>
        <v>20</v>
      </c>
      <c r="C13" s="58">
        <f>$B13*'Yr1_Products Sold'!E14</f>
        <v>100</v>
      </c>
      <c r="D13" s="54">
        <f>$B13*'Yr1_Products Sold'!F14</f>
        <v>140</v>
      </c>
      <c r="E13" s="59">
        <f>$B13*'Yr1_Products Sold'!G14</f>
        <v>100</v>
      </c>
      <c r="F13" s="54">
        <f>$B13*'Yr1_Products Sold'!H14</f>
        <v>140</v>
      </c>
      <c r="G13" s="59">
        <f>$B13*'Yr1_Products Sold'!I14</f>
        <v>200</v>
      </c>
      <c r="H13" s="54">
        <f>$B13*'Yr1_Products Sold'!J14</f>
        <v>300</v>
      </c>
      <c r="I13" s="59">
        <f>$B13*'Yr1_Products Sold'!K14</f>
        <v>100</v>
      </c>
      <c r="J13" s="54">
        <f>$B13*'Yr1_Products Sold'!L14</f>
        <v>400</v>
      </c>
      <c r="K13" s="59">
        <f>$B13*'Yr1_Products Sold'!M14</f>
        <v>40</v>
      </c>
      <c r="L13" s="54">
        <f>$B13*'Yr1_Products Sold'!N14</f>
        <v>60</v>
      </c>
      <c r="M13" s="59">
        <f>$B13*'Yr1_Products Sold'!O14</f>
        <v>200</v>
      </c>
      <c r="N13" s="54">
        <f>$B13*'Yr1_Products Sold'!P14</f>
        <v>160</v>
      </c>
      <c r="O13" s="72">
        <f t="shared" si="0"/>
        <v>1940</v>
      </c>
    </row>
    <row r="14" spans="1:17" x14ac:dyDescent="0.25">
      <c r="A14" s="39" t="s">
        <v>89</v>
      </c>
      <c r="B14" s="117">
        <f>'Yr1_Products Sold'!B15</f>
        <v>35</v>
      </c>
      <c r="C14" s="135">
        <f>$B14*'Yr1_Products Sold'!E15</f>
        <v>0</v>
      </c>
      <c r="D14" s="136">
        <f>$B14*'Yr1_Products Sold'!F15</f>
        <v>70</v>
      </c>
      <c r="E14" s="137">
        <f>$B14*'Yr1_Products Sold'!G15</f>
        <v>140</v>
      </c>
      <c r="F14" s="136">
        <f>$B14*'Yr1_Products Sold'!H15</f>
        <v>210</v>
      </c>
      <c r="G14" s="137">
        <f>$B14*'Yr1_Products Sold'!I15</f>
        <v>350</v>
      </c>
      <c r="H14" s="136">
        <f>$B14*'Yr1_Products Sold'!J15</f>
        <v>420</v>
      </c>
      <c r="I14" s="137">
        <f>$B14*'Yr1_Products Sold'!K15</f>
        <v>70</v>
      </c>
      <c r="J14" s="136">
        <f>$B14*'Yr1_Products Sold'!L15</f>
        <v>350</v>
      </c>
      <c r="K14" s="137">
        <f>$B14*'Yr1_Products Sold'!M15</f>
        <v>0</v>
      </c>
      <c r="L14" s="136">
        <f>$B14*'Yr1_Products Sold'!N15</f>
        <v>70</v>
      </c>
      <c r="M14" s="137">
        <f>$B14*'Yr1_Products Sold'!O15</f>
        <v>420</v>
      </c>
      <c r="N14" s="136">
        <f>$B14*'Yr1_Products Sold'!P15</f>
        <v>280</v>
      </c>
      <c r="O14" s="79">
        <f t="shared" si="0"/>
        <v>2380</v>
      </c>
    </row>
    <row r="15" spans="1:17" x14ac:dyDescent="0.25">
      <c r="A15" s="40" t="s">
        <v>96</v>
      </c>
      <c r="B15" s="38"/>
      <c r="C15" s="73">
        <f t="shared" ref="C15:O15" si="1">SUM(C7:C14)</f>
        <v>275</v>
      </c>
      <c r="D15" s="74">
        <f t="shared" si="1"/>
        <v>680</v>
      </c>
      <c r="E15" s="75">
        <f t="shared" si="1"/>
        <v>885</v>
      </c>
      <c r="F15" s="74">
        <f t="shared" si="1"/>
        <v>700</v>
      </c>
      <c r="G15" s="75">
        <f t="shared" si="1"/>
        <v>1585</v>
      </c>
      <c r="H15" s="74">
        <f t="shared" si="1"/>
        <v>2495</v>
      </c>
      <c r="I15" s="75">
        <f t="shared" si="1"/>
        <v>365</v>
      </c>
      <c r="J15" s="74">
        <f t="shared" si="1"/>
        <v>2340</v>
      </c>
      <c r="K15" s="75">
        <f t="shared" si="1"/>
        <v>195</v>
      </c>
      <c r="L15" s="74">
        <f t="shared" si="1"/>
        <v>305</v>
      </c>
      <c r="M15" s="75">
        <f t="shared" si="1"/>
        <v>1425</v>
      </c>
      <c r="N15" s="74">
        <f t="shared" si="1"/>
        <v>710</v>
      </c>
      <c r="O15" s="72">
        <f t="shared" si="1"/>
        <v>11960</v>
      </c>
    </row>
    <row r="16" spans="1:17" x14ac:dyDescent="0.25">
      <c r="A16" s="29"/>
      <c r="B16" s="38"/>
      <c r="C16" s="58"/>
      <c r="D16" s="54"/>
      <c r="E16" s="59"/>
      <c r="F16" s="54"/>
      <c r="G16" s="59"/>
      <c r="H16" s="54"/>
      <c r="I16" s="59"/>
      <c r="J16" s="54"/>
      <c r="K16" s="59"/>
      <c r="L16" s="54"/>
      <c r="M16" s="59"/>
      <c r="N16" s="54"/>
      <c r="O16" s="62"/>
    </row>
    <row r="17" spans="1:17" x14ac:dyDescent="0.25">
      <c r="A17" s="37" t="s">
        <v>80</v>
      </c>
      <c r="B17" s="38"/>
      <c r="C17" s="58"/>
      <c r="D17" s="54"/>
      <c r="E17" s="59"/>
      <c r="F17" s="54"/>
      <c r="G17" s="59"/>
      <c r="H17" s="54"/>
      <c r="I17" s="59"/>
      <c r="J17" s="54"/>
      <c r="K17" s="59"/>
      <c r="L17" s="54"/>
      <c r="M17" s="59"/>
      <c r="N17" s="54"/>
      <c r="O17" s="62"/>
    </row>
    <row r="18" spans="1:17" x14ac:dyDescent="0.25">
      <c r="A18" s="39" t="s">
        <v>82</v>
      </c>
      <c r="B18" s="117">
        <f>'Yr1_Products Sold'!C8</f>
        <v>15</v>
      </c>
      <c r="C18" s="58">
        <f>$B18*'Yr1_Products Sold'!E8</f>
        <v>30</v>
      </c>
      <c r="D18" s="54">
        <f>$B18*'Yr1_Products Sold'!F8</f>
        <v>60</v>
      </c>
      <c r="E18" s="59">
        <f>$B18*'Yr1_Products Sold'!G8</f>
        <v>90</v>
      </c>
      <c r="F18" s="54">
        <f>$B18*'Yr1_Products Sold'!H8</f>
        <v>90</v>
      </c>
      <c r="G18" s="59">
        <f>$B18*'Yr1_Products Sold'!I8</f>
        <v>105</v>
      </c>
      <c r="H18" s="54">
        <f>$B18*'Yr1_Products Sold'!J8</f>
        <v>150</v>
      </c>
      <c r="I18" s="59">
        <f>$B18*'Yr1_Products Sold'!K8</f>
        <v>30</v>
      </c>
      <c r="J18" s="54">
        <f>$B18*'Yr1_Products Sold'!L8</f>
        <v>150</v>
      </c>
      <c r="K18" s="59">
        <f>$B18*'Yr1_Products Sold'!M8</f>
        <v>30</v>
      </c>
      <c r="L18" s="54">
        <f>$B18*'Yr1_Products Sold'!N8</f>
        <v>45</v>
      </c>
      <c r="M18" s="59">
        <f>$B18*'Yr1_Products Sold'!O8</f>
        <v>75</v>
      </c>
      <c r="N18" s="54">
        <f>$B18*'Yr1_Products Sold'!P8</f>
        <v>45</v>
      </c>
      <c r="O18" s="72">
        <f>SUM(C18:N18)</f>
        <v>900</v>
      </c>
    </row>
    <row r="19" spans="1:17" x14ac:dyDescent="0.25">
      <c r="A19" s="39" t="s">
        <v>83</v>
      </c>
      <c r="B19" s="117">
        <f>'Yr1_Products Sold'!C9</f>
        <v>18</v>
      </c>
      <c r="C19" s="58">
        <f>$B19*'Yr1_Products Sold'!E9</f>
        <v>0</v>
      </c>
      <c r="D19" s="54">
        <f>$B19*'Yr1_Products Sold'!F9</f>
        <v>18</v>
      </c>
      <c r="E19" s="59">
        <f>$B19*'Yr1_Products Sold'!G9</f>
        <v>36</v>
      </c>
      <c r="F19" s="54">
        <f>$B19*'Yr1_Products Sold'!H9</f>
        <v>0</v>
      </c>
      <c r="G19" s="59">
        <f>$B19*'Yr1_Products Sold'!I9</f>
        <v>90</v>
      </c>
      <c r="H19" s="54">
        <f>$B19*'Yr1_Products Sold'!J9</f>
        <v>180</v>
      </c>
      <c r="I19" s="59">
        <f>$B19*'Yr1_Products Sold'!K9</f>
        <v>0</v>
      </c>
      <c r="J19" s="54">
        <f>$B19*'Yr1_Products Sold'!L9</f>
        <v>144</v>
      </c>
      <c r="K19" s="59">
        <f>$B19*'Yr1_Products Sold'!M9</f>
        <v>0</v>
      </c>
      <c r="L19" s="54">
        <f>$B19*'Yr1_Products Sold'!N9</f>
        <v>0</v>
      </c>
      <c r="M19" s="59">
        <f>$B19*'Yr1_Products Sold'!O9</f>
        <v>90</v>
      </c>
      <c r="N19" s="54">
        <f>$B19*'Yr1_Products Sold'!P9</f>
        <v>18</v>
      </c>
      <c r="O19" s="72">
        <f t="shared" ref="O19:O25" si="2">SUM(C19:N19)</f>
        <v>576</v>
      </c>
    </row>
    <row r="20" spans="1:17" x14ac:dyDescent="0.25">
      <c r="A20" s="39" t="s">
        <v>84</v>
      </c>
      <c r="B20" s="117">
        <f>'Yr1_Products Sold'!C10</f>
        <v>10</v>
      </c>
      <c r="C20" s="58">
        <f>$B20*'Yr1_Products Sold'!E10</f>
        <v>30</v>
      </c>
      <c r="D20" s="54">
        <f>$B20*'Yr1_Products Sold'!F10</f>
        <v>50</v>
      </c>
      <c r="E20" s="59">
        <f>$B20*'Yr1_Products Sold'!G10</f>
        <v>50</v>
      </c>
      <c r="F20" s="54">
        <f>$B20*'Yr1_Products Sold'!H10</f>
        <v>20</v>
      </c>
      <c r="G20" s="59">
        <f>$B20*'Yr1_Products Sold'!I10</f>
        <v>40</v>
      </c>
      <c r="H20" s="54">
        <f>$B20*'Yr1_Products Sold'!J10</f>
        <v>50</v>
      </c>
      <c r="I20" s="59">
        <f>$B20*'Yr1_Products Sold'!K10</f>
        <v>30</v>
      </c>
      <c r="J20" s="54">
        <f>$B20*'Yr1_Products Sold'!L10</f>
        <v>60</v>
      </c>
      <c r="K20" s="59">
        <f>$B20*'Yr1_Products Sold'!M10</f>
        <v>0</v>
      </c>
      <c r="L20" s="54">
        <f>$B20*'Yr1_Products Sold'!N10</f>
        <v>10</v>
      </c>
      <c r="M20" s="59">
        <f>$B20*'Yr1_Products Sold'!O10</f>
        <v>30</v>
      </c>
      <c r="N20" s="54">
        <f>$B20*'Yr1_Products Sold'!P10</f>
        <v>10</v>
      </c>
      <c r="O20" s="72">
        <f t="shared" si="2"/>
        <v>380</v>
      </c>
    </row>
    <row r="21" spans="1:17" x14ac:dyDescent="0.25">
      <c r="A21" s="39" t="s">
        <v>85</v>
      </c>
      <c r="B21" s="117">
        <f>'Yr1_Products Sold'!C11</f>
        <v>11</v>
      </c>
      <c r="C21" s="58">
        <f>$B21*'Yr1_Products Sold'!E11</f>
        <v>0</v>
      </c>
      <c r="D21" s="54">
        <f>$B21*'Yr1_Products Sold'!F11</f>
        <v>22</v>
      </c>
      <c r="E21" s="59">
        <f>$B21*'Yr1_Products Sold'!G11</f>
        <v>22</v>
      </c>
      <c r="F21" s="54">
        <f>$B21*'Yr1_Products Sold'!H11</f>
        <v>0</v>
      </c>
      <c r="G21" s="59">
        <f>$B21*'Yr1_Products Sold'!I11</f>
        <v>44</v>
      </c>
      <c r="H21" s="54">
        <f>$B21*'Yr1_Products Sold'!J11</f>
        <v>88</v>
      </c>
      <c r="I21" s="59">
        <f>$B21*'Yr1_Products Sold'!K11</f>
        <v>0</v>
      </c>
      <c r="J21" s="54">
        <f>$B21*'Yr1_Products Sold'!L11</f>
        <v>44</v>
      </c>
      <c r="K21" s="59">
        <f>$B21*'Yr1_Products Sold'!M11</f>
        <v>11</v>
      </c>
      <c r="L21" s="54">
        <f>$B21*'Yr1_Products Sold'!N11</f>
        <v>0</v>
      </c>
      <c r="M21" s="59">
        <f>$B21*'Yr1_Products Sold'!O11</f>
        <v>33</v>
      </c>
      <c r="N21" s="54">
        <f>$B21*'Yr1_Products Sold'!P11</f>
        <v>0</v>
      </c>
      <c r="O21" s="72">
        <f t="shared" si="2"/>
        <v>264</v>
      </c>
    </row>
    <row r="22" spans="1:17" x14ac:dyDescent="0.25">
      <c r="A22" s="39" t="s">
        <v>86</v>
      </c>
      <c r="B22" s="117">
        <f>'Yr1_Products Sold'!C12</f>
        <v>8</v>
      </c>
      <c r="C22" s="58">
        <f>$B22*'Yr1_Products Sold'!E12</f>
        <v>0</v>
      </c>
      <c r="D22" s="54">
        <f>$B22*'Yr1_Products Sold'!F12</f>
        <v>0</v>
      </c>
      <c r="E22" s="59">
        <f>$B22*'Yr1_Products Sold'!G12</f>
        <v>0</v>
      </c>
      <c r="F22" s="54">
        <f>$B22*'Yr1_Products Sold'!H12</f>
        <v>0</v>
      </c>
      <c r="G22" s="59">
        <f>$B22*'Yr1_Products Sold'!I12</f>
        <v>16</v>
      </c>
      <c r="H22" s="54">
        <f>$B22*'Yr1_Products Sold'!J12</f>
        <v>24</v>
      </c>
      <c r="I22" s="59">
        <f>$B22*'Yr1_Products Sold'!K12</f>
        <v>8</v>
      </c>
      <c r="J22" s="54">
        <f>$B22*'Yr1_Products Sold'!L12</f>
        <v>32</v>
      </c>
      <c r="K22" s="59">
        <f>$B22*'Yr1_Products Sold'!M12</f>
        <v>8</v>
      </c>
      <c r="L22" s="54">
        <f>$B22*'Yr1_Products Sold'!N12</f>
        <v>0</v>
      </c>
      <c r="M22" s="59">
        <f>$B22*'Yr1_Products Sold'!O12</f>
        <v>0</v>
      </c>
      <c r="N22" s="54">
        <f>$B22*'Yr1_Products Sold'!P12</f>
        <v>8</v>
      </c>
      <c r="O22" s="72">
        <f t="shared" si="2"/>
        <v>96</v>
      </c>
    </row>
    <row r="23" spans="1:17" x14ac:dyDescent="0.25">
      <c r="A23" s="39" t="s">
        <v>87</v>
      </c>
      <c r="B23" s="117">
        <f>'Yr1_Products Sold'!C13</f>
        <v>10</v>
      </c>
      <c r="C23" s="58">
        <f>$B23*'Yr1_Products Sold'!E13</f>
        <v>0</v>
      </c>
      <c r="D23" s="54">
        <f>$B23*'Yr1_Products Sold'!F13</f>
        <v>0</v>
      </c>
      <c r="E23" s="59">
        <f>$B23*'Yr1_Products Sold'!G13</f>
        <v>0</v>
      </c>
      <c r="F23" s="54">
        <f>$B23*'Yr1_Products Sold'!H13</f>
        <v>0</v>
      </c>
      <c r="G23" s="59">
        <f>$B23*'Yr1_Products Sold'!I13</f>
        <v>10</v>
      </c>
      <c r="H23" s="54">
        <f>$B23*'Yr1_Products Sold'!J13</f>
        <v>20</v>
      </c>
      <c r="I23" s="59">
        <f>$B23*'Yr1_Products Sold'!K13</f>
        <v>0</v>
      </c>
      <c r="J23" s="54">
        <f>$B23*'Yr1_Products Sold'!L13</f>
        <v>40</v>
      </c>
      <c r="K23" s="59">
        <f>$B23*'Yr1_Products Sold'!M13</f>
        <v>0</v>
      </c>
      <c r="L23" s="54">
        <f>$B23*'Yr1_Products Sold'!N13</f>
        <v>0</v>
      </c>
      <c r="M23" s="59">
        <f>$B23*'Yr1_Products Sold'!O13</f>
        <v>0</v>
      </c>
      <c r="N23" s="54">
        <f>$B23*'Yr1_Products Sold'!P13</f>
        <v>0</v>
      </c>
      <c r="O23" s="72">
        <f t="shared" si="2"/>
        <v>70</v>
      </c>
    </row>
    <row r="24" spans="1:17" x14ac:dyDescent="0.25">
      <c r="A24" s="39" t="s">
        <v>88</v>
      </c>
      <c r="B24" s="117">
        <f>'Yr1_Products Sold'!C14</f>
        <v>12</v>
      </c>
      <c r="C24" s="58">
        <f>$B24*'Yr1_Products Sold'!E14</f>
        <v>60</v>
      </c>
      <c r="D24" s="54">
        <f>$B24*'Yr1_Products Sold'!F14</f>
        <v>84</v>
      </c>
      <c r="E24" s="59">
        <f>$B24*'Yr1_Products Sold'!G14</f>
        <v>60</v>
      </c>
      <c r="F24" s="54">
        <f>$B24*'Yr1_Products Sold'!H14</f>
        <v>84</v>
      </c>
      <c r="G24" s="59">
        <f>$B24*'Yr1_Products Sold'!I14</f>
        <v>120</v>
      </c>
      <c r="H24" s="54">
        <f>$B24*'Yr1_Products Sold'!J14</f>
        <v>180</v>
      </c>
      <c r="I24" s="59">
        <f>$B24*'Yr1_Products Sold'!K14</f>
        <v>60</v>
      </c>
      <c r="J24" s="54">
        <f>$B24*'Yr1_Products Sold'!L14</f>
        <v>240</v>
      </c>
      <c r="K24" s="59">
        <f>$B24*'Yr1_Products Sold'!M14</f>
        <v>24</v>
      </c>
      <c r="L24" s="54">
        <f>$B24*'Yr1_Products Sold'!N14</f>
        <v>36</v>
      </c>
      <c r="M24" s="59">
        <f>$B24*'Yr1_Products Sold'!O14</f>
        <v>120</v>
      </c>
      <c r="N24" s="54">
        <f>$B24*'Yr1_Products Sold'!P14</f>
        <v>96</v>
      </c>
      <c r="O24" s="72">
        <f t="shared" si="2"/>
        <v>1164</v>
      </c>
    </row>
    <row r="25" spans="1:17" x14ac:dyDescent="0.25">
      <c r="A25" s="39" t="s">
        <v>89</v>
      </c>
      <c r="B25" s="117">
        <f>'Yr1_Products Sold'!C15</f>
        <v>14</v>
      </c>
      <c r="C25" s="135">
        <f>$B25*'Yr1_Products Sold'!E15</f>
        <v>0</v>
      </c>
      <c r="D25" s="136">
        <f>$B25*'Yr1_Products Sold'!F15</f>
        <v>28</v>
      </c>
      <c r="E25" s="137">
        <f>$B25*'Yr1_Products Sold'!G15</f>
        <v>56</v>
      </c>
      <c r="F25" s="136">
        <f>$B25*'Yr1_Products Sold'!H15</f>
        <v>84</v>
      </c>
      <c r="G25" s="137">
        <f>$B25*'Yr1_Products Sold'!I15</f>
        <v>140</v>
      </c>
      <c r="H25" s="136">
        <f>$B25*'Yr1_Products Sold'!J15</f>
        <v>168</v>
      </c>
      <c r="I25" s="137">
        <f>$B25*'Yr1_Products Sold'!K15</f>
        <v>28</v>
      </c>
      <c r="J25" s="136">
        <f>$B25*'Yr1_Products Sold'!L15</f>
        <v>140</v>
      </c>
      <c r="K25" s="137">
        <f>$B25*'Yr1_Products Sold'!M15</f>
        <v>0</v>
      </c>
      <c r="L25" s="136">
        <f>$B25*'Yr1_Products Sold'!N15</f>
        <v>28</v>
      </c>
      <c r="M25" s="137">
        <f>$B25*'Yr1_Products Sold'!O15</f>
        <v>168</v>
      </c>
      <c r="N25" s="136">
        <f>$B25*'Yr1_Products Sold'!P15</f>
        <v>112</v>
      </c>
      <c r="O25" s="79">
        <f t="shared" si="2"/>
        <v>952</v>
      </c>
    </row>
    <row r="26" spans="1:17" x14ac:dyDescent="0.25">
      <c r="A26" s="40" t="s">
        <v>97</v>
      </c>
      <c r="B26" s="38"/>
      <c r="C26" s="73">
        <f t="shared" ref="C26:N26" si="3">SUM(C18:C25)</f>
        <v>120</v>
      </c>
      <c r="D26" s="74">
        <f t="shared" si="3"/>
        <v>262</v>
      </c>
      <c r="E26" s="75">
        <f t="shared" si="3"/>
        <v>314</v>
      </c>
      <c r="F26" s="74">
        <f t="shared" si="3"/>
        <v>278</v>
      </c>
      <c r="G26" s="75">
        <f t="shared" si="3"/>
        <v>565</v>
      </c>
      <c r="H26" s="74">
        <f t="shared" si="3"/>
        <v>860</v>
      </c>
      <c r="I26" s="75">
        <f t="shared" si="3"/>
        <v>156</v>
      </c>
      <c r="J26" s="74">
        <f t="shared" si="3"/>
        <v>850</v>
      </c>
      <c r="K26" s="75">
        <f t="shared" si="3"/>
        <v>73</v>
      </c>
      <c r="L26" s="74">
        <f t="shared" si="3"/>
        <v>119</v>
      </c>
      <c r="M26" s="75">
        <f t="shared" si="3"/>
        <v>516</v>
      </c>
      <c r="N26" s="74">
        <f t="shared" si="3"/>
        <v>289</v>
      </c>
      <c r="O26" s="72">
        <f t="shared" ref="O26" si="4">SUM(O18:O25)</f>
        <v>4402</v>
      </c>
    </row>
    <row r="27" spans="1:17" x14ac:dyDescent="0.25">
      <c r="A27" s="40"/>
      <c r="B27" s="38"/>
      <c r="C27" s="73"/>
      <c r="D27" s="74"/>
      <c r="E27" s="75"/>
      <c r="F27" s="74"/>
      <c r="G27" s="75"/>
      <c r="H27" s="74"/>
      <c r="I27" s="75"/>
      <c r="J27" s="74"/>
      <c r="K27" s="75"/>
      <c r="L27" s="74"/>
      <c r="M27" s="75"/>
      <c r="N27" s="74"/>
      <c r="O27" s="72"/>
    </row>
    <row r="28" spans="1:17" x14ac:dyDescent="0.25">
      <c r="A28" s="40" t="s">
        <v>94</v>
      </c>
      <c r="B28" s="38"/>
      <c r="C28" s="73">
        <f t="shared" ref="C28:O28" si="5">C15-C26</f>
        <v>155</v>
      </c>
      <c r="D28" s="74">
        <f t="shared" si="5"/>
        <v>418</v>
      </c>
      <c r="E28" s="75">
        <f t="shared" si="5"/>
        <v>571</v>
      </c>
      <c r="F28" s="74">
        <f t="shared" si="5"/>
        <v>422</v>
      </c>
      <c r="G28" s="75">
        <f t="shared" si="5"/>
        <v>1020</v>
      </c>
      <c r="H28" s="74">
        <f t="shared" si="5"/>
        <v>1635</v>
      </c>
      <c r="I28" s="75">
        <f t="shared" si="5"/>
        <v>209</v>
      </c>
      <c r="J28" s="74">
        <f t="shared" si="5"/>
        <v>1490</v>
      </c>
      <c r="K28" s="75">
        <f t="shared" si="5"/>
        <v>122</v>
      </c>
      <c r="L28" s="74">
        <f t="shared" si="5"/>
        <v>186</v>
      </c>
      <c r="M28" s="75">
        <f t="shared" si="5"/>
        <v>909</v>
      </c>
      <c r="N28" s="74">
        <f t="shared" si="5"/>
        <v>421</v>
      </c>
      <c r="O28" s="72">
        <f t="shared" si="5"/>
        <v>7558</v>
      </c>
    </row>
    <row r="29" spans="1:17" x14ac:dyDescent="0.25">
      <c r="A29" s="29"/>
      <c r="B29" s="38"/>
      <c r="C29" s="58"/>
      <c r="D29" s="54"/>
      <c r="E29" s="59"/>
      <c r="F29" s="54"/>
      <c r="G29" s="59"/>
      <c r="H29" s="54"/>
      <c r="I29" s="59"/>
      <c r="J29" s="54"/>
      <c r="K29" s="59"/>
      <c r="L29" s="54"/>
      <c r="M29" s="59"/>
      <c r="N29" s="54"/>
      <c r="O29" s="62"/>
    </row>
    <row r="30" spans="1:17" x14ac:dyDescent="0.25">
      <c r="A30" s="37" t="s">
        <v>59</v>
      </c>
      <c r="B30" s="38"/>
      <c r="C30" s="58"/>
      <c r="D30" s="54"/>
      <c r="E30" s="55"/>
      <c r="F30" s="54"/>
      <c r="G30" s="55"/>
      <c r="H30" s="54"/>
      <c r="I30" s="55"/>
      <c r="J30" s="54"/>
      <c r="K30" s="55"/>
      <c r="L30" s="54"/>
      <c r="M30" s="55"/>
      <c r="N30" s="54"/>
      <c r="O30" s="63"/>
      <c r="P30" s="18"/>
      <c r="Q30" s="18"/>
    </row>
    <row r="31" spans="1:17" x14ac:dyDescent="0.25">
      <c r="A31" s="39" t="s">
        <v>20</v>
      </c>
      <c r="B31" s="38"/>
      <c r="C31" s="58">
        <v>300</v>
      </c>
      <c r="D31" s="54"/>
      <c r="E31" s="59"/>
      <c r="F31" s="54"/>
      <c r="G31" s="59"/>
      <c r="H31" s="54"/>
      <c r="I31" s="59"/>
      <c r="J31" s="54"/>
      <c r="K31" s="59"/>
      <c r="L31" s="54"/>
      <c r="M31" s="59"/>
      <c r="N31" s="54"/>
      <c r="O31" s="72">
        <f>SUM(C31:N31)</f>
        <v>300</v>
      </c>
    </row>
    <row r="32" spans="1:17" x14ac:dyDescent="0.25">
      <c r="A32" s="39" t="s">
        <v>21</v>
      </c>
      <c r="B32" s="38"/>
      <c r="C32" s="58">
        <v>100</v>
      </c>
      <c r="D32" s="54"/>
      <c r="E32" s="55"/>
      <c r="F32" s="54"/>
      <c r="G32" s="55"/>
      <c r="H32" s="54"/>
      <c r="I32" s="55"/>
      <c r="J32" s="54"/>
      <c r="K32" s="55"/>
      <c r="L32" s="54"/>
      <c r="M32" s="55"/>
      <c r="N32" s="54"/>
      <c r="O32" s="72">
        <f>SUM(C32:N32)</f>
        <v>100</v>
      </c>
    </row>
    <row r="33" spans="1:16" x14ac:dyDescent="0.25">
      <c r="A33" s="39" t="s">
        <v>57</v>
      </c>
      <c r="B33" s="38"/>
      <c r="C33" s="58">
        <v>100</v>
      </c>
      <c r="D33" s="54"/>
      <c r="E33" s="55"/>
      <c r="F33" s="54"/>
      <c r="G33" s="55"/>
      <c r="H33" s="54"/>
      <c r="I33" s="55"/>
      <c r="J33" s="54"/>
      <c r="K33" s="55"/>
      <c r="L33" s="54"/>
      <c r="M33" s="55"/>
      <c r="N33" s="54"/>
      <c r="O33" s="72">
        <f>SUM(C33:N33)</f>
        <v>100</v>
      </c>
    </row>
    <row r="34" spans="1:16" x14ac:dyDescent="0.25">
      <c r="A34" s="39" t="s">
        <v>72</v>
      </c>
      <c r="B34" s="38"/>
      <c r="C34" s="58">
        <v>250</v>
      </c>
      <c r="D34" s="54">
        <v>150</v>
      </c>
      <c r="E34" s="59">
        <v>150</v>
      </c>
      <c r="F34" s="54">
        <v>150</v>
      </c>
      <c r="G34" s="59">
        <v>150</v>
      </c>
      <c r="H34" s="54">
        <v>250</v>
      </c>
      <c r="I34" s="59">
        <v>150</v>
      </c>
      <c r="J34" s="54">
        <v>150</v>
      </c>
      <c r="K34" s="59">
        <v>150</v>
      </c>
      <c r="L34" s="54">
        <v>150</v>
      </c>
      <c r="M34" s="59">
        <v>150</v>
      </c>
      <c r="N34" s="54">
        <v>150</v>
      </c>
      <c r="O34" s="72">
        <f>SUM(C34:N34)</f>
        <v>2000</v>
      </c>
    </row>
    <row r="35" spans="1:16" x14ac:dyDescent="0.25">
      <c r="A35" s="37" t="s">
        <v>60</v>
      </c>
      <c r="B35" s="38"/>
      <c r="C35" s="64"/>
      <c r="D35" s="54"/>
      <c r="E35" s="55"/>
      <c r="F35" s="54"/>
      <c r="G35" s="55"/>
      <c r="H35" s="54"/>
      <c r="I35" s="55"/>
      <c r="J35" s="54"/>
      <c r="K35" s="55"/>
      <c r="L35" s="54"/>
      <c r="M35" s="55"/>
      <c r="N35" s="54"/>
      <c r="O35" s="80"/>
      <c r="P35" s="18"/>
    </row>
    <row r="36" spans="1:16" x14ac:dyDescent="0.25">
      <c r="A36" s="39" t="s">
        <v>25</v>
      </c>
      <c r="B36" s="36"/>
      <c r="C36" s="55"/>
      <c r="D36" s="54"/>
      <c r="E36" s="55"/>
      <c r="F36" s="54"/>
      <c r="G36" s="55"/>
      <c r="H36" s="54"/>
      <c r="I36" s="55"/>
      <c r="J36" s="54"/>
      <c r="K36" s="55"/>
      <c r="L36" s="54"/>
      <c r="M36" s="55"/>
      <c r="N36" s="54"/>
      <c r="O36" s="72">
        <f t="shared" ref="O36:O47" si="6">SUM(C36:N36)</f>
        <v>0</v>
      </c>
    </row>
    <row r="37" spans="1:16" x14ac:dyDescent="0.25">
      <c r="A37" s="39" t="s">
        <v>58</v>
      </c>
      <c r="B37" s="38"/>
      <c r="C37" s="58">
        <v>100</v>
      </c>
      <c r="D37" s="54">
        <v>100</v>
      </c>
      <c r="E37" s="55">
        <v>100</v>
      </c>
      <c r="F37" s="54">
        <v>100</v>
      </c>
      <c r="G37" s="55">
        <v>100</v>
      </c>
      <c r="H37" s="54">
        <v>100</v>
      </c>
      <c r="I37" s="55">
        <v>100</v>
      </c>
      <c r="J37" s="54">
        <v>100</v>
      </c>
      <c r="K37" s="55">
        <v>100</v>
      </c>
      <c r="L37" s="54">
        <v>100</v>
      </c>
      <c r="M37" s="55">
        <v>100</v>
      </c>
      <c r="N37" s="54">
        <v>100</v>
      </c>
      <c r="O37" s="72">
        <f t="shared" si="6"/>
        <v>1200</v>
      </c>
    </row>
    <row r="38" spans="1:16" x14ac:dyDescent="0.25">
      <c r="A38" s="39" t="s">
        <v>114</v>
      </c>
      <c r="B38" s="38"/>
      <c r="C38" s="58">
        <v>250</v>
      </c>
      <c r="D38" s="54"/>
      <c r="E38" s="55"/>
      <c r="F38" s="54"/>
      <c r="G38" s="55"/>
      <c r="H38" s="54"/>
      <c r="I38" s="55"/>
      <c r="J38" s="54"/>
      <c r="K38" s="55"/>
      <c r="L38" s="54"/>
      <c r="M38" s="55"/>
      <c r="N38" s="54"/>
      <c r="O38" s="72">
        <f t="shared" si="6"/>
        <v>250</v>
      </c>
    </row>
    <row r="39" spans="1:16" x14ac:dyDescent="0.25">
      <c r="A39" s="39" t="s">
        <v>75</v>
      </c>
      <c r="B39" s="38"/>
      <c r="C39" s="58">
        <v>50</v>
      </c>
      <c r="D39" s="54"/>
      <c r="E39" s="59"/>
      <c r="F39" s="54"/>
      <c r="G39" s="59"/>
      <c r="H39" s="54"/>
      <c r="I39" s="59"/>
      <c r="J39" s="54"/>
      <c r="K39" s="59"/>
      <c r="L39" s="54"/>
      <c r="M39" s="59"/>
      <c r="N39" s="54"/>
      <c r="O39" s="72">
        <f t="shared" si="6"/>
        <v>50</v>
      </c>
    </row>
    <row r="40" spans="1:16" x14ac:dyDescent="0.25">
      <c r="A40" s="39" t="s">
        <v>22</v>
      </c>
      <c r="B40" s="38"/>
      <c r="C40" s="58">
        <v>50</v>
      </c>
      <c r="D40" s="54"/>
      <c r="E40" s="59"/>
      <c r="F40" s="54"/>
      <c r="G40" s="59"/>
      <c r="H40" s="54"/>
      <c r="I40" s="59"/>
      <c r="J40" s="54"/>
      <c r="K40" s="59"/>
      <c r="L40" s="54"/>
      <c r="M40" s="59"/>
      <c r="N40" s="54"/>
      <c r="O40" s="72">
        <f t="shared" si="6"/>
        <v>50</v>
      </c>
    </row>
    <row r="41" spans="1:16" x14ac:dyDescent="0.25">
      <c r="A41" s="39" t="s">
        <v>112</v>
      </c>
      <c r="B41" s="38"/>
      <c r="C41" s="58">
        <v>50</v>
      </c>
      <c r="D41" s="54">
        <v>50</v>
      </c>
      <c r="E41" s="59">
        <v>50</v>
      </c>
      <c r="F41" s="54">
        <v>50</v>
      </c>
      <c r="G41" s="59">
        <v>50</v>
      </c>
      <c r="H41" s="54">
        <v>50</v>
      </c>
      <c r="I41" s="59">
        <v>50</v>
      </c>
      <c r="J41" s="54">
        <v>50</v>
      </c>
      <c r="K41" s="59">
        <v>50</v>
      </c>
      <c r="L41" s="54">
        <v>50</v>
      </c>
      <c r="M41" s="59">
        <v>50</v>
      </c>
      <c r="N41" s="54">
        <v>50</v>
      </c>
      <c r="O41" s="72">
        <f t="shared" si="6"/>
        <v>600</v>
      </c>
    </row>
    <row r="42" spans="1:16" hidden="1" x14ac:dyDescent="0.25">
      <c r="A42" s="39" t="s">
        <v>23</v>
      </c>
      <c r="B42" s="38"/>
      <c r="C42" s="58"/>
      <c r="D42" s="54"/>
      <c r="E42" s="59"/>
      <c r="F42" s="54"/>
      <c r="G42" s="55"/>
      <c r="H42" s="54"/>
      <c r="I42" s="59"/>
      <c r="J42" s="54"/>
      <c r="K42" s="59"/>
      <c r="L42" s="54"/>
      <c r="M42" s="59"/>
      <c r="N42" s="54"/>
      <c r="O42" s="72">
        <f t="shared" si="6"/>
        <v>0</v>
      </c>
    </row>
    <row r="43" spans="1:16" x14ac:dyDescent="0.25">
      <c r="A43" s="39" t="s">
        <v>24</v>
      </c>
      <c r="B43" s="38"/>
      <c r="C43" s="55"/>
      <c r="D43" s="54"/>
      <c r="E43" s="55"/>
      <c r="F43" s="54"/>
      <c r="G43" s="55"/>
      <c r="H43" s="54"/>
      <c r="I43" s="55"/>
      <c r="J43" s="54"/>
      <c r="K43" s="55"/>
      <c r="L43" s="54"/>
      <c r="M43" s="55"/>
      <c r="N43" s="54"/>
      <c r="O43" s="72">
        <f t="shared" si="6"/>
        <v>0</v>
      </c>
    </row>
    <row r="44" spans="1:16" x14ac:dyDescent="0.25">
      <c r="A44" s="39" t="s">
        <v>61</v>
      </c>
      <c r="B44" s="38"/>
      <c r="C44" s="55">
        <v>250</v>
      </c>
      <c r="D44" s="54"/>
      <c r="E44" s="55"/>
      <c r="F44" s="54"/>
      <c r="G44" s="55"/>
      <c r="H44" s="54"/>
      <c r="I44" s="55"/>
      <c r="J44" s="54"/>
      <c r="K44" s="55">
        <v>250</v>
      </c>
      <c r="L44" s="54"/>
      <c r="M44" s="55"/>
      <c r="N44" s="54"/>
      <c r="O44" s="72">
        <f t="shared" si="6"/>
        <v>500</v>
      </c>
    </row>
    <row r="45" spans="1:16" x14ac:dyDescent="0.25">
      <c r="A45" s="41" t="s">
        <v>78</v>
      </c>
      <c r="B45" s="38"/>
      <c r="C45" s="58"/>
      <c r="D45" s="54"/>
      <c r="E45" s="55"/>
      <c r="F45" s="54"/>
      <c r="G45" s="55"/>
      <c r="H45" s="54"/>
      <c r="I45" s="55"/>
      <c r="J45" s="54"/>
      <c r="K45" s="55"/>
      <c r="L45" s="54"/>
      <c r="M45" s="55"/>
      <c r="N45" s="54"/>
      <c r="O45" s="72">
        <f t="shared" si="6"/>
        <v>0</v>
      </c>
    </row>
    <row r="46" spans="1:16" x14ac:dyDescent="0.25">
      <c r="A46" s="39" t="s">
        <v>23</v>
      </c>
      <c r="B46" s="38"/>
      <c r="C46" s="58"/>
      <c r="D46" s="54">
        <v>150</v>
      </c>
      <c r="E46" s="55"/>
      <c r="F46" s="54"/>
      <c r="G46" s="55"/>
      <c r="H46" s="54"/>
      <c r="I46" s="55"/>
      <c r="J46" s="54"/>
      <c r="K46" s="55"/>
      <c r="L46" s="54"/>
      <c r="M46" s="55"/>
      <c r="N46" s="54"/>
      <c r="O46" s="72">
        <f t="shared" si="6"/>
        <v>150</v>
      </c>
    </row>
    <row r="47" spans="1:16" x14ac:dyDescent="0.25">
      <c r="A47" s="39" t="s">
        <v>113</v>
      </c>
      <c r="B47" s="38"/>
      <c r="C47" s="135">
        <v>100</v>
      </c>
      <c r="D47" s="136">
        <v>200</v>
      </c>
      <c r="E47" s="137">
        <v>100</v>
      </c>
      <c r="F47" s="136">
        <v>100</v>
      </c>
      <c r="G47" s="137"/>
      <c r="H47" s="136"/>
      <c r="I47" s="137"/>
      <c r="J47" s="136"/>
      <c r="K47" s="137"/>
      <c r="L47" s="136"/>
      <c r="M47" s="137"/>
      <c r="N47" s="136"/>
      <c r="O47" s="79">
        <f t="shared" si="6"/>
        <v>500</v>
      </c>
    </row>
    <row r="48" spans="1:16" x14ac:dyDescent="0.25">
      <c r="A48" s="40" t="s">
        <v>14</v>
      </c>
      <c r="B48" s="38"/>
      <c r="C48" s="73">
        <f t="shared" ref="C48:O48" si="7">SUM(C31:C47)</f>
        <v>1600</v>
      </c>
      <c r="D48" s="74">
        <f t="shared" si="7"/>
        <v>650</v>
      </c>
      <c r="E48" s="75">
        <f t="shared" si="7"/>
        <v>400</v>
      </c>
      <c r="F48" s="74">
        <f t="shared" si="7"/>
        <v>400</v>
      </c>
      <c r="G48" s="75">
        <f t="shared" si="7"/>
        <v>300</v>
      </c>
      <c r="H48" s="74">
        <f t="shared" si="7"/>
        <v>400</v>
      </c>
      <c r="I48" s="75">
        <f t="shared" si="7"/>
        <v>300</v>
      </c>
      <c r="J48" s="74">
        <f t="shared" si="7"/>
        <v>300</v>
      </c>
      <c r="K48" s="75">
        <f t="shared" si="7"/>
        <v>550</v>
      </c>
      <c r="L48" s="74">
        <f t="shared" si="7"/>
        <v>300</v>
      </c>
      <c r="M48" s="75">
        <f t="shared" si="7"/>
        <v>300</v>
      </c>
      <c r="N48" s="74">
        <f t="shared" si="7"/>
        <v>300</v>
      </c>
      <c r="O48" s="72">
        <f t="shared" si="7"/>
        <v>5800</v>
      </c>
    </row>
    <row r="49" spans="1:15" ht="16.5" thickBot="1" x14ac:dyDescent="0.3">
      <c r="A49" s="29"/>
      <c r="B49" s="38"/>
      <c r="C49" s="66"/>
      <c r="D49" s="56"/>
      <c r="E49" s="57"/>
      <c r="F49" s="56"/>
      <c r="G49" s="57"/>
      <c r="H49" s="56"/>
      <c r="I49" s="57"/>
      <c r="J49" s="56"/>
      <c r="K49" s="57"/>
      <c r="L49" s="56"/>
      <c r="M49" s="57"/>
      <c r="N49" s="56"/>
      <c r="O49" s="67"/>
    </row>
    <row r="50" spans="1:15" ht="16.5" thickTop="1" x14ac:dyDescent="0.25">
      <c r="A50" s="42" t="s">
        <v>17</v>
      </c>
      <c r="B50" s="43"/>
      <c r="C50" s="76">
        <f t="shared" ref="C50:O50" si="8">C15-C48-C26</f>
        <v>-1445</v>
      </c>
      <c r="D50" s="77">
        <f t="shared" si="8"/>
        <v>-232</v>
      </c>
      <c r="E50" s="131">
        <f t="shared" si="8"/>
        <v>171</v>
      </c>
      <c r="F50" s="77">
        <f t="shared" si="8"/>
        <v>22</v>
      </c>
      <c r="G50" s="131">
        <f t="shared" si="8"/>
        <v>720</v>
      </c>
      <c r="H50" s="77">
        <f t="shared" si="8"/>
        <v>1235</v>
      </c>
      <c r="I50" s="131">
        <f t="shared" si="8"/>
        <v>-91</v>
      </c>
      <c r="J50" s="77">
        <f t="shared" si="8"/>
        <v>1190</v>
      </c>
      <c r="K50" s="131">
        <f t="shared" si="8"/>
        <v>-428</v>
      </c>
      <c r="L50" s="77">
        <f t="shared" si="8"/>
        <v>-114</v>
      </c>
      <c r="M50" s="131">
        <f t="shared" si="8"/>
        <v>609</v>
      </c>
      <c r="N50" s="77">
        <f t="shared" si="8"/>
        <v>121</v>
      </c>
      <c r="O50" s="79">
        <f t="shared" si="8"/>
        <v>1758</v>
      </c>
    </row>
    <row r="51" spans="1:15" ht="5.25" customHeight="1" x14ac:dyDescent="0.25"/>
    <row r="52" spans="1:15" ht="34.5" customHeight="1" x14ac:dyDescent="0.25">
      <c r="A52" s="196" t="s">
        <v>115</v>
      </c>
      <c r="B52" s="196"/>
      <c r="C52" s="196"/>
      <c r="D52" s="196"/>
      <c r="E52" s="196"/>
      <c r="F52" s="196"/>
      <c r="G52" s="196"/>
      <c r="H52" s="196"/>
      <c r="I52" s="196"/>
      <c r="J52" s="196"/>
      <c r="K52" s="196"/>
      <c r="L52" s="196"/>
      <c r="M52" s="196"/>
      <c r="N52" s="196"/>
      <c r="O52" s="196"/>
    </row>
  </sheetData>
  <sheetProtection algorithmName="SHA-512" hashValue="YzsMqj3h7xVQaVsxLBg1TXTQA+8uVBvqF82NR1bYy4HKIclFdbE/iXJuK8YM0GwAoJhqVGKmlJVphzRP6vE1uw==" saltValue="m0C9ll2oqeRvR9tFKD4hAg==" spinCount="100000" sheet="1" objects="1" scenarios="1"/>
  <sortState ref="A36:A47">
    <sortCondition ref="A36:A47"/>
  </sortState>
  <mergeCells count="1">
    <mergeCell ref="A52:O52"/>
  </mergeCells>
  <printOptions gridLines="1"/>
  <pageMargins left="0.45" right="0.45" top="0.75" bottom="0.5" header="0.3" footer="0.3"/>
  <pageSetup scale="67" orientation="landscape" r:id="rId1"/>
  <headerFooter scaleWithDoc="0">
    <oddHeader>&amp;CPRODUCT-BASED EXAMPLE</oddHead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77D50-7140-471E-A7AF-C9E168A16B0C}">
  <sheetPr>
    <pageSetUpPr fitToPage="1"/>
  </sheetPr>
  <dimension ref="A1:R14"/>
  <sheetViews>
    <sheetView zoomScaleNormal="100" workbookViewId="0">
      <selection activeCell="A58" sqref="A58"/>
    </sheetView>
  </sheetViews>
  <sheetFormatPr defaultRowHeight="15.75" x14ac:dyDescent="0.25"/>
  <cols>
    <col min="1" max="1" width="4.375" style="149" customWidth="1"/>
    <col min="2" max="2" width="17.375" style="149" bestFit="1" customWidth="1"/>
    <col min="3" max="3" width="11.5" style="149" bestFit="1" customWidth="1"/>
    <col min="4" max="4" width="11.5" style="160" bestFit="1" customWidth="1"/>
    <col min="5" max="5" width="11.5" style="149" bestFit="1" customWidth="1"/>
    <col min="6" max="17" width="11.375" style="149" customWidth="1"/>
    <col min="18" max="16384" width="9" style="149"/>
  </cols>
  <sheetData>
    <row r="1" spans="1:18" x14ac:dyDescent="0.25">
      <c r="A1" s="1" t="str">
        <f>EBIT!A1</f>
        <v>Jewels R Us</v>
      </c>
    </row>
    <row r="2" spans="1:18" x14ac:dyDescent="0.25">
      <c r="A2" s="149" t="s">
        <v>62</v>
      </c>
    </row>
    <row r="3" spans="1:18" x14ac:dyDescent="0.25">
      <c r="A3" s="149" t="s">
        <v>100</v>
      </c>
    </row>
    <row r="4" spans="1:18" x14ac:dyDescent="0.25">
      <c r="A4" s="183"/>
      <c r="B4" s="184"/>
      <c r="C4" s="197" t="s">
        <v>101</v>
      </c>
      <c r="D4" s="197"/>
      <c r="E4" s="197"/>
      <c r="F4" s="182" t="str">
        <f>'Yr1_Products Sold'!E5</f>
        <v>July</v>
      </c>
      <c r="G4" s="182" t="str">
        <f>'Yr1_Products Sold'!F5</f>
        <v>August</v>
      </c>
      <c r="H4" s="182" t="str">
        <f>'Yr1_Products Sold'!G5</f>
        <v>September</v>
      </c>
      <c r="I4" s="182" t="str">
        <f>'Yr1_Products Sold'!H5</f>
        <v>October</v>
      </c>
      <c r="J4" s="182" t="str">
        <f>'Yr1_Products Sold'!I5</f>
        <v>November</v>
      </c>
      <c r="K4" s="182" t="str">
        <f>'Yr1_Products Sold'!J5</f>
        <v>December</v>
      </c>
      <c r="L4" s="182" t="str">
        <f>'Yr1_Products Sold'!K5</f>
        <v>January</v>
      </c>
      <c r="M4" s="182" t="str">
        <f>'Yr1_Products Sold'!L5</f>
        <v>February</v>
      </c>
      <c r="N4" s="182" t="str">
        <f>'Yr1_Products Sold'!M5</f>
        <v>March</v>
      </c>
      <c r="O4" s="182" t="str">
        <f>'Yr1_Products Sold'!N5</f>
        <v>April</v>
      </c>
      <c r="P4" s="182" t="str">
        <f>'Yr1_Products Sold'!O5</f>
        <v>May</v>
      </c>
      <c r="Q4" s="182" t="str">
        <f>'Yr1_Products Sold'!P5</f>
        <v>June</v>
      </c>
    </row>
    <row r="5" spans="1:18" x14ac:dyDescent="0.25">
      <c r="A5" s="151"/>
      <c r="B5" s="152"/>
      <c r="C5" s="45" t="s">
        <v>102</v>
      </c>
      <c r="D5" s="46" t="s">
        <v>103</v>
      </c>
      <c r="E5" s="150" t="s">
        <v>104</v>
      </c>
      <c r="F5" s="25" t="s">
        <v>0</v>
      </c>
      <c r="G5" s="26" t="s">
        <v>1</v>
      </c>
      <c r="H5" s="27" t="s">
        <v>2</v>
      </c>
      <c r="I5" s="26" t="s">
        <v>3</v>
      </c>
      <c r="J5" s="27" t="s">
        <v>4</v>
      </c>
      <c r="K5" s="26" t="s">
        <v>5</v>
      </c>
      <c r="L5" s="27" t="s">
        <v>6</v>
      </c>
      <c r="M5" s="26" t="s">
        <v>7</v>
      </c>
      <c r="N5" s="27" t="s">
        <v>8</v>
      </c>
      <c r="O5" s="26" t="s">
        <v>9</v>
      </c>
      <c r="P5" s="27" t="s">
        <v>10</v>
      </c>
      <c r="Q5" s="150" t="s">
        <v>11</v>
      </c>
    </row>
    <row r="6" spans="1:18" x14ac:dyDescent="0.25">
      <c r="A6" s="169" t="s">
        <v>105</v>
      </c>
      <c r="B6" s="170"/>
      <c r="C6" s="171">
        <v>5000</v>
      </c>
      <c r="D6" s="172">
        <f>C12</f>
        <v>4000</v>
      </c>
      <c r="E6" s="173">
        <f>D12</f>
        <v>3500</v>
      </c>
      <c r="F6" s="174">
        <f>E12</f>
        <v>3000</v>
      </c>
      <c r="G6" s="175">
        <f t="shared" ref="G6:Q6" si="0">F12</f>
        <v>1175</v>
      </c>
      <c r="H6" s="176">
        <f t="shared" si="0"/>
        <v>705</v>
      </c>
      <c r="I6" s="175">
        <f t="shared" si="0"/>
        <v>690</v>
      </c>
      <c r="J6" s="176">
        <f t="shared" si="0"/>
        <v>490</v>
      </c>
      <c r="K6" s="175">
        <f t="shared" si="0"/>
        <v>1275</v>
      </c>
      <c r="L6" s="176">
        <f t="shared" si="0"/>
        <v>2870</v>
      </c>
      <c r="M6" s="175">
        <f t="shared" si="0"/>
        <v>2435</v>
      </c>
      <c r="N6" s="176">
        <f t="shared" si="0"/>
        <v>3975</v>
      </c>
      <c r="O6" s="175">
        <f t="shared" si="0"/>
        <v>3120</v>
      </c>
      <c r="P6" s="176">
        <f t="shared" si="0"/>
        <v>2625</v>
      </c>
      <c r="Q6" s="173">
        <f t="shared" si="0"/>
        <v>3250</v>
      </c>
    </row>
    <row r="7" spans="1:18" x14ac:dyDescent="0.25">
      <c r="A7" s="155"/>
      <c r="B7" s="156" t="s">
        <v>106</v>
      </c>
      <c r="C7" s="91">
        <v>0</v>
      </c>
      <c r="D7" s="55">
        <v>0</v>
      </c>
      <c r="E7" s="148">
        <v>0</v>
      </c>
      <c r="F7" s="58">
        <f>'Yr1'!C15</f>
        <v>275</v>
      </c>
      <c r="G7" s="54">
        <f>'Yr1'!D15</f>
        <v>680</v>
      </c>
      <c r="H7" s="59">
        <f>'Yr1'!E15</f>
        <v>885</v>
      </c>
      <c r="I7" s="54">
        <f>'Yr1'!F15</f>
        <v>700</v>
      </c>
      <c r="J7" s="59">
        <f>'Yr1'!G15</f>
        <v>1585</v>
      </c>
      <c r="K7" s="54">
        <f>'Yr1'!H15</f>
        <v>2495</v>
      </c>
      <c r="L7" s="59">
        <f>'Yr1'!I15</f>
        <v>365</v>
      </c>
      <c r="M7" s="54">
        <f>'Yr1'!J15</f>
        <v>2340</v>
      </c>
      <c r="N7" s="59">
        <f>'Yr1'!K15</f>
        <v>195</v>
      </c>
      <c r="O7" s="54">
        <f>'Yr1'!L15</f>
        <v>305</v>
      </c>
      <c r="P7" s="59">
        <f>'Yr1'!M15</f>
        <v>1425</v>
      </c>
      <c r="Q7" s="148">
        <f>'Yr1'!N15</f>
        <v>710</v>
      </c>
      <c r="R7" s="178">
        <f>SUM(C7:Q7)</f>
        <v>11960</v>
      </c>
    </row>
    <row r="8" spans="1:18" x14ac:dyDescent="0.25">
      <c r="A8" s="155"/>
      <c r="B8" s="156" t="s">
        <v>107</v>
      </c>
      <c r="C8" s="91">
        <v>-1000</v>
      </c>
      <c r="D8" s="55">
        <v>-500</v>
      </c>
      <c r="E8" s="148">
        <v>-500</v>
      </c>
      <c r="F8" s="58">
        <v>-500</v>
      </c>
      <c r="G8" s="54">
        <v>-500</v>
      </c>
      <c r="H8" s="59">
        <v>-500</v>
      </c>
      <c r="I8" s="54">
        <v>-500</v>
      </c>
      <c r="J8" s="59">
        <v>-500</v>
      </c>
      <c r="K8" s="54">
        <v>-500</v>
      </c>
      <c r="L8" s="59">
        <v>-500</v>
      </c>
      <c r="M8" s="54">
        <v>-500</v>
      </c>
      <c r="N8" s="59">
        <v>-500</v>
      </c>
      <c r="O8" s="54">
        <v>-500</v>
      </c>
      <c r="P8" s="59">
        <v>-500</v>
      </c>
      <c r="Q8" s="148">
        <v>-500</v>
      </c>
      <c r="R8" s="179">
        <f t="shared" ref="R8:R9" si="1">SUM(C8:Q8)</f>
        <v>-8000</v>
      </c>
    </row>
    <row r="9" spans="1:18" x14ac:dyDescent="0.25">
      <c r="A9" s="155"/>
      <c r="B9" s="156" t="s">
        <v>108</v>
      </c>
      <c r="C9" s="91"/>
      <c r="D9" s="55"/>
      <c r="E9" s="148"/>
      <c r="F9" s="58">
        <f>-'Yr1'!C48</f>
        <v>-1600</v>
      </c>
      <c r="G9" s="54">
        <f>-'Yr1'!D48</f>
        <v>-650</v>
      </c>
      <c r="H9" s="59">
        <f>-'Yr1'!E48</f>
        <v>-400</v>
      </c>
      <c r="I9" s="54">
        <f>-'Yr1'!F48</f>
        <v>-400</v>
      </c>
      <c r="J9" s="59">
        <f>-'Yr1'!G48</f>
        <v>-300</v>
      </c>
      <c r="K9" s="54">
        <f>-'Yr1'!H48</f>
        <v>-400</v>
      </c>
      <c r="L9" s="59">
        <f>-'Yr1'!I48</f>
        <v>-300</v>
      </c>
      <c r="M9" s="54">
        <f>-'Yr1'!J48</f>
        <v>-300</v>
      </c>
      <c r="N9" s="59">
        <f>-'Yr1'!K48</f>
        <v>-550</v>
      </c>
      <c r="O9" s="54">
        <f>-'Yr1'!L48</f>
        <v>-300</v>
      </c>
      <c r="P9" s="59">
        <f>-'Yr1'!M48</f>
        <v>-300</v>
      </c>
      <c r="Q9" s="148">
        <f>-'Yr1'!N48</f>
        <v>-300</v>
      </c>
      <c r="R9" s="178">
        <f t="shared" si="1"/>
        <v>-5800</v>
      </c>
    </row>
    <row r="10" spans="1:18" x14ac:dyDescent="0.25">
      <c r="A10" s="155"/>
      <c r="B10" s="156" t="s">
        <v>109</v>
      </c>
      <c r="C10" s="91"/>
      <c r="D10" s="55"/>
      <c r="E10" s="148"/>
      <c r="F10" s="58"/>
      <c r="G10" s="54"/>
      <c r="H10" s="59"/>
      <c r="I10" s="54"/>
      <c r="J10" s="59"/>
      <c r="K10" s="54"/>
      <c r="L10" s="59"/>
      <c r="M10" s="54"/>
      <c r="N10" s="59"/>
      <c r="O10" s="54"/>
      <c r="P10" s="59"/>
      <c r="Q10" s="148"/>
    </row>
    <row r="11" spans="1:18" ht="16.5" thickBot="1" x14ac:dyDescent="0.3">
      <c r="A11" s="155"/>
      <c r="B11" s="156" t="s">
        <v>110</v>
      </c>
      <c r="C11" s="92"/>
      <c r="D11" s="57"/>
      <c r="E11" s="177"/>
      <c r="F11" s="66"/>
      <c r="G11" s="56"/>
      <c r="H11" s="61"/>
      <c r="I11" s="56"/>
      <c r="J11" s="61"/>
      <c r="K11" s="56"/>
      <c r="L11" s="61"/>
      <c r="M11" s="56"/>
      <c r="N11" s="61"/>
      <c r="O11" s="56"/>
      <c r="P11" s="61"/>
      <c r="Q11" s="177"/>
    </row>
    <row r="12" spans="1:18" ht="16.5" thickTop="1" x14ac:dyDescent="0.25">
      <c r="A12" s="163" t="s">
        <v>111</v>
      </c>
      <c r="B12" s="164"/>
      <c r="C12" s="165">
        <f>C6+SUM(C7:C11)</f>
        <v>4000</v>
      </c>
      <c r="D12" s="166">
        <f t="shared" ref="D12:Q12" si="2">D6+SUM(D7:D11)</f>
        <v>3500</v>
      </c>
      <c r="E12" s="93">
        <f t="shared" si="2"/>
        <v>3000</v>
      </c>
      <c r="F12" s="167">
        <f t="shared" si="2"/>
        <v>1175</v>
      </c>
      <c r="G12" s="133">
        <f t="shared" si="2"/>
        <v>705</v>
      </c>
      <c r="H12" s="168">
        <f t="shared" si="2"/>
        <v>690</v>
      </c>
      <c r="I12" s="133">
        <f t="shared" si="2"/>
        <v>490</v>
      </c>
      <c r="J12" s="168">
        <f t="shared" si="2"/>
        <v>1275</v>
      </c>
      <c r="K12" s="133">
        <f t="shared" si="2"/>
        <v>2870</v>
      </c>
      <c r="L12" s="168">
        <f t="shared" si="2"/>
        <v>2435</v>
      </c>
      <c r="M12" s="133">
        <f t="shared" si="2"/>
        <v>3975</v>
      </c>
      <c r="N12" s="168">
        <f t="shared" si="2"/>
        <v>3120</v>
      </c>
      <c r="O12" s="133">
        <f t="shared" si="2"/>
        <v>2625</v>
      </c>
      <c r="P12" s="168">
        <f t="shared" si="2"/>
        <v>3250</v>
      </c>
      <c r="Q12" s="93">
        <f t="shared" si="2"/>
        <v>3160</v>
      </c>
    </row>
    <row r="13" spans="1:18" x14ac:dyDescent="0.25">
      <c r="A13" s="153"/>
      <c r="B13" s="154"/>
      <c r="C13" s="91"/>
      <c r="D13" s="55"/>
      <c r="E13" s="148"/>
      <c r="F13" s="58"/>
      <c r="G13" s="54"/>
      <c r="H13" s="59"/>
      <c r="I13" s="54"/>
      <c r="J13" s="59"/>
      <c r="K13" s="54"/>
      <c r="L13" s="59"/>
      <c r="M13" s="54"/>
      <c r="N13" s="59"/>
      <c r="O13" s="54"/>
      <c r="P13" s="59"/>
      <c r="Q13" s="148"/>
    </row>
    <row r="14" spans="1:18" x14ac:dyDescent="0.25">
      <c r="A14" s="157"/>
      <c r="B14" s="158" t="s">
        <v>99</v>
      </c>
      <c r="C14" s="162">
        <f>C12-C6</f>
        <v>-1000</v>
      </c>
      <c r="D14" s="161">
        <f t="shared" ref="D14:Q14" si="3">D12-D6</f>
        <v>-500</v>
      </c>
      <c r="E14" s="159">
        <f t="shared" si="3"/>
        <v>-500</v>
      </c>
      <c r="F14" s="135">
        <f t="shared" si="3"/>
        <v>-1825</v>
      </c>
      <c r="G14" s="136">
        <f t="shared" si="3"/>
        <v>-470</v>
      </c>
      <c r="H14" s="137">
        <f t="shared" si="3"/>
        <v>-15</v>
      </c>
      <c r="I14" s="136">
        <f t="shared" si="3"/>
        <v>-200</v>
      </c>
      <c r="J14" s="137">
        <f t="shared" si="3"/>
        <v>785</v>
      </c>
      <c r="K14" s="136">
        <f t="shared" si="3"/>
        <v>1595</v>
      </c>
      <c r="L14" s="137">
        <f t="shared" si="3"/>
        <v>-435</v>
      </c>
      <c r="M14" s="136">
        <f t="shared" si="3"/>
        <v>1540</v>
      </c>
      <c r="N14" s="137">
        <f t="shared" si="3"/>
        <v>-855</v>
      </c>
      <c r="O14" s="136">
        <f t="shared" si="3"/>
        <v>-495</v>
      </c>
      <c r="P14" s="137">
        <f t="shared" si="3"/>
        <v>625</v>
      </c>
      <c r="Q14" s="159">
        <f t="shared" si="3"/>
        <v>-90</v>
      </c>
    </row>
  </sheetData>
  <sheetProtection algorithmName="SHA-512" hashValue="cdr6jgTWZAwH7dKVQQ5bGnvl0KWGN1KvvsZJb7Xbsb34OxU9pWTK8fPnugaCc7VG4V5DOb+HYOENBOtsSMM9dg==" saltValue="Zgp8nsh9TDmEzkOJNgReHw==" spinCount="100000" sheet="1" objects="1" scenarios="1"/>
  <mergeCells count="1">
    <mergeCell ref="C4:E4"/>
  </mergeCells>
  <printOptions gridLines="1"/>
  <pageMargins left="0.45" right="0.45" top="0.75" bottom="0.5" header="0.3" footer="0.3"/>
  <pageSetup scale="60" orientation="landscape" r:id="rId1"/>
  <headerFooter scaleWithDoc="0">
    <oddHeader>&amp;CPRODUCT-BASED EXAMPLE</oddHeader>
    <oddFooter>&amp;R&amp;G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5"/>
  <sheetViews>
    <sheetView zoomScaleNormal="100" zoomScaleSheetLayoutView="84" workbookViewId="0">
      <selection activeCell="M22" sqref="M22"/>
    </sheetView>
  </sheetViews>
  <sheetFormatPr defaultRowHeight="15.75" x14ac:dyDescent="0.25"/>
  <cols>
    <col min="1" max="1" width="20.875" customWidth="1"/>
    <col min="2" max="4" width="6.25" style="2" customWidth="1"/>
    <col min="5" max="14" width="10.625" customWidth="1"/>
    <col min="15" max="15" width="10.625" style="100" customWidth="1"/>
  </cols>
  <sheetData>
    <row r="1" spans="1:17" x14ac:dyDescent="0.25">
      <c r="A1" s="1" t="str">
        <f>EBIT!A1</f>
        <v>Jewels R Us</v>
      </c>
    </row>
    <row r="2" spans="1:17" x14ac:dyDescent="0.25">
      <c r="A2" t="s">
        <v>65</v>
      </c>
    </row>
    <row r="3" spans="1:17" x14ac:dyDescent="0.25">
      <c r="A3" t="s">
        <v>93</v>
      </c>
    </row>
    <row r="5" spans="1:17" s="17" customFormat="1" ht="31.5" x14ac:dyDescent="0.25">
      <c r="A5" s="34"/>
      <c r="B5" s="142"/>
      <c r="C5" s="143"/>
      <c r="D5" s="35"/>
      <c r="E5" s="25" t="s">
        <v>66</v>
      </c>
      <c r="F5" s="26" t="s">
        <v>67</v>
      </c>
      <c r="G5" s="27" t="s">
        <v>68</v>
      </c>
      <c r="H5" s="26" t="s">
        <v>69</v>
      </c>
      <c r="I5" s="44" t="s">
        <v>70</v>
      </c>
      <c r="J5" s="45" t="s">
        <v>66</v>
      </c>
      <c r="K5" s="46" t="s">
        <v>67</v>
      </c>
      <c r="L5" s="26" t="s">
        <v>68</v>
      </c>
      <c r="M5" s="46" t="s">
        <v>69</v>
      </c>
      <c r="N5" s="47" t="s">
        <v>71</v>
      </c>
      <c r="O5" s="101" t="s">
        <v>77</v>
      </c>
    </row>
    <row r="6" spans="1:17" x14ac:dyDescent="0.25">
      <c r="A6" s="37" t="s">
        <v>116</v>
      </c>
      <c r="B6" s="144" t="s">
        <v>79</v>
      </c>
      <c r="C6" s="140" t="s">
        <v>90</v>
      </c>
      <c r="D6" s="134" t="s">
        <v>92</v>
      </c>
      <c r="E6" s="29"/>
      <c r="F6" s="30"/>
      <c r="G6" s="20"/>
      <c r="H6" s="31"/>
      <c r="I6" s="22"/>
      <c r="J6" s="48"/>
      <c r="K6" s="20"/>
      <c r="L6" s="31"/>
      <c r="M6" s="20"/>
      <c r="N6" s="24"/>
      <c r="O6" s="102"/>
    </row>
    <row r="7" spans="1:17" x14ac:dyDescent="0.25">
      <c r="A7" s="39" t="s">
        <v>82</v>
      </c>
      <c r="B7" s="145">
        <v>55</v>
      </c>
      <c r="C7" s="141">
        <v>15</v>
      </c>
      <c r="D7" s="117">
        <f>B7-C7</f>
        <v>40</v>
      </c>
      <c r="E7" s="113">
        <v>15</v>
      </c>
      <c r="F7" s="114">
        <v>30</v>
      </c>
      <c r="G7" s="115">
        <v>18</v>
      </c>
      <c r="H7" s="114">
        <v>14</v>
      </c>
      <c r="I7" s="116">
        <f>SUM(E7:H7)</f>
        <v>77</v>
      </c>
      <c r="J7" s="125">
        <f>E7*1.2</f>
        <v>18</v>
      </c>
      <c r="K7" s="115">
        <f>F7*1.2</f>
        <v>36</v>
      </c>
      <c r="L7" s="125">
        <f>G7*1.2</f>
        <v>21.599999999999998</v>
      </c>
      <c r="M7" s="115">
        <f>H7*1.2</f>
        <v>16.8</v>
      </c>
      <c r="N7" s="126">
        <f>SUM(J7:M7)</f>
        <v>92.399999999999991</v>
      </c>
      <c r="O7" s="127">
        <f>I7+N7</f>
        <v>169.39999999999998</v>
      </c>
      <c r="P7" s="112"/>
      <c r="Q7" s="112"/>
    </row>
    <row r="8" spans="1:17" x14ac:dyDescent="0.25">
      <c r="A8" s="39" t="s">
        <v>83</v>
      </c>
      <c r="B8" s="145">
        <v>75</v>
      </c>
      <c r="C8" s="141">
        <v>18</v>
      </c>
      <c r="D8" s="117">
        <f t="shared" ref="D8:D14" si="0">B8-C8</f>
        <v>57</v>
      </c>
      <c r="E8" s="113">
        <v>13</v>
      </c>
      <c r="F8" s="114">
        <v>26</v>
      </c>
      <c r="G8" s="115">
        <v>13</v>
      </c>
      <c r="H8" s="114">
        <v>10</v>
      </c>
      <c r="I8" s="116">
        <f t="shared" ref="I8:I14" si="1">SUM(E8:H8)</f>
        <v>62</v>
      </c>
      <c r="J8" s="125">
        <f t="shared" ref="J8:J14" si="2">E8*1.2</f>
        <v>15.6</v>
      </c>
      <c r="K8" s="115">
        <f t="shared" ref="K8:K14" si="3">F8*1.2</f>
        <v>31.2</v>
      </c>
      <c r="L8" s="125">
        <f t="shared" ref="L8:L14" si="4">G8*1.2</f>
        <v>15.6</v>
      </c>
      <c r="M8" s="115">
        <f t="shared" ref="M8:M14" si="5">H8*1.2</f>
        <v>12</v>
      </c>
      <c r="N8" s="126">
        <f t="shared" ref="N8:N14" si="6">SUM(J8:M8)</f>
        <v>74.400000000000006</v>
      </c>
      <c r="O8" s="127">
        <f t="shared" ref="O8:O14" si="7">I8+N8</f>
        <v>136.4</v>
      </c>
      <c r="P8" s="112"/>
      <c r="Q8" s="112"/>
    </row>
    <row r="9" spans="1:17" x14ac:dyDescent="0.25">
      <c r="A9" s="39" t="s">
        <v>84</v>
      </c>
      <c r="B9" s="145">
        <v>25</v>
      </c>
      <c r="C9" s="141">
        <v>10</v>
      </c>
      <c r="D9" s="117">
        <f t="shared" si="0"/>
        <v>15</v>
      </c>
      <c r="E9" s="113">
        <v>15</v>
      </c>
      <c r="F9" s="114">
        <v>30</v>
      </c>
      <c r="G9" s="115">
        <v>18</v>
      </c>
      <c r="H9" s="114">
        <v>14</v>
      </c>
      <c r="I9" s="116">
        <f t="shared" si="1"/>
        <v>77</v>
      </c>
      <c r="J9" s="125">
        <f t="shared" si="2"/>
        <v>18</v>
      </c>
      <c r="K9" s="115">
        <f t="shared" si="3"/>
        <v>36</v>
      </c>
      <c r="L9" s="125">
        <f t="shared" si="4"/>
        <v>21.599999999999998</v>
      </c>
      <c r="M9" s="115">
        <f t="shared" si="5"/>
        <v>16.8</v>
      </c>
      <c r="N9" s="126">
        <f t="shared" si="6"/>
        <v>92.399999999999991</v>
      </c>
      <c r="O9" s="127">
        <f t="shared" si="7"/>
        <v>169.39999999999998</v>
      </c>
      <c r="P9" s="112"/>
      <c r="Q9" s="112"/>
    </row>
    <row r="10" spans="1:17" x14ac:dyDescent="0.25">
      <c r="A10" s="39" t="s">
        <v>85</v>
      </c>
      <c r="B10" s="145">
        <v>35</v>
      </c>
      <c r="C10" s="141">
        <v>11</v>
      </c>
      <c r="D10" s="117">
        <f t="shared" si="0"/>
        <v>24</v>
      </c>
      <c r="E10" s="113">
        <v>15</v>
      </c>
      <c r="F10" s="114">
        <v>30</v>
      </c>
      <c r="G10" s="115">
        <v>18</v>
      </c>
      <c r="H10" s="114">
        <v>14</v>
      </c>
      <c r="I10" s="116">
        <f t="shared" si="1"/>
        <v>77</v>
      </c>
      <c r="J10" s="125">
        <f t="shared" si="2"/>
        <v>18</v>
      </c>
      <c r="K10" s="115">
        <f t="shared" si="3"/>
        <v>36</v>
      </c>
      <c r="L10" s="125">
        <f t="shared" si="4"/>
        <v>21.599999999999998</v>
      </c>
      <c r="M10" s="115">
        <f t="shared" si="5"/>
        <v>16.8</v>
      </c>
      <c r="N10" s="126">
        <f t="shared" si="6"/>
        <v>92.399999999999991</v>
      </c>
      <c r="O10" s="127">
        <f t="shared" si="7"/>
        <v>169.39999999999998</v>
      </c>
      <c r="P10" s="112"/>
      <c r="Q10" s="112"/>
    </row>
    <row r="11" spans="1:17" x14ac:dyDescent="0.25">
      <c r="A11" s="39" t="s">
        <v>86</v>
      </c>
      <c r="B11" s="145">
        <v>20</v>
      </c>
      <c r="C11" s="141">
        <v>8</v>
      </c>
      <c r="D11" s="117">
        <f t="shared" si="0"/>
        <v>12</v>
      </c>
      <c r="E11" s="113">
        <v>8</v>
      </c>
      <c r="F11" s="114">
        <v>16</v>
      </c>
      <c r="G11" s="115">
        <v>10</v>
      </c>
      <c r="H11" s="114">
        <v>8</v>
      </c>
      <c r="I11" s="116">
        <f t="shared" si="1"/>
        <v>42</v>
      </c>
      <c r="J11" s="125">
        <f t="shared" si="2"/>
        <v>9.6</v>
      </c>
      <c r="K11" s="115">
        <f t="shared" si="3"/>
        <v>19.2</v>
      </c>
      <c r="L11" s="125">
        <f t="shared" si="4"/>
        <v>12</v>
      </c>
      <c r="M11" s="115">
        <f t="shared" si="5"/>
        <v>9.6</v>
      </c>
      <c r="N11" s="126">
        <f t="shared" si="6"/>
        <v>50.4</v>
      </c>
      <c r="O11" s="127">
        <f t="shared" si="7"/>
        <v>92.4</v>
      </c>
      <c r="P11" s="112"/>
      <c r="Q11" s="112"/>
    </row>
    <row r="12" spans="1:17" x14ac:dyDescent="0.25">
      <c r="A12" s="39" t="s">
        <v>87</v>
      </c>
      <c r="B12" s="145">
        <v>30</v>
      </c>
      <c r="C12" s="141">
        <v>10</v>
      </c>
      <c r="D12" s="117">
        <f t="shared" si="0"/>
        <v>20</v>
      </c>
      <c r="E12" s="113">
        <v>2</v>
      </c>
      <c r="F12" s="114">
        <v>4</v>
      </c>
      <c r="G12" s="115">
        <v>4</v>
      </c>
      <c r="H12" s="114">
        <v>2</v>
      </c>
      <c r="I12" s="116">
        <f t="shared" si="1"/>
        <v>12</v>
      </c>
      <c r="J12" s="125">
        <f t="shared" si="2"/>
        <v>2.4</v>
      </c>
      <c r="K12" s="115">
        <f t="shared" si="3"/>
        <v>4.8</v>
      </c>
      <c r="L12" s="125">
        <f t="shared" si="4"/>
        <v>4.8</v>
      </c>
      <c r="M12" s="115">
        <f t="shared" si="5"/>
        <v>2.4</v>
      </c>
      <c r="N12" s="126">
        <f t="shared" si="6"/>
        <v>14.4</v>
      </c>
      <c r="O12" s="127">
        <f t="shared" si="7"/>
        <v>26.4</v>
      </c>
      <c r="P12" s="112"/>
      <c r="Q12" s="112"/>
    </row>
    <row r="13" spans="1:17" x14ac:dyDescent="0.25">
      <c r="A13" s="39" t="s">
        <v>88</v>
      </c>
      <c r="B13" s="145">
        <v>25</v>
      </c>
      <c r="C13" s="141">
        <v>12</v>
      </c>
      <c r="D13" s="117">
        <f t="shared" si="0"/>
        <v>13</v>
      </c>
      <c r="E13" s="113">
        <v>30</v>
      </c>
      <c r="F13" s="114">
        <v>60</v>
      </c>
      <c r="G13" s="115">
        <v>45</v>
      </c>
      <c r="H13" s="114">
        <v>28</v>
      </c>
      <c r="I13" s="116">
        <f t="shared" si="1"/>
        <v>163</v>
      </c>
      <c r="J13" s="125">
        <f t="shared" si="2"/>
        <v>36</v>
      </c>
      <c r="K13" s="115">
        <f t="shared" si="3"/>
        <v>72</v>
      </c>
      <c r="L13" s="125">
        <f t="shared" si="4"/>
        <v>54</v>
      </c>
      <c r="M13" s="115">
        <f t="shared" si="5"/>
        <v>33.6</v>
      </c>
      <c r="N13" s="126">
        <f t="shared" si="6"/>
        <v>195.6</v>
      </c>
      <c r="O13" s="127">
        <f t="shared" si="7"/>
        <v>358.6</v>
      </c>
      <c r="P13" s="112"/>
      <c r="Q13" s="112"/>
    </row>
    <row r="14" spans="1:17" x14ac:dyDescent="0.25">
      <c r="A14" s="118" t="s">
        <v>89</v>
      </c>
      <c r="B14" s="146">
        <v>35</v>
      </c>
      <c r="C14" s="147">
        <v>14</v>
      </c>
      <c r="D14" s="119">
        <f t="shared" si="0"/>
        <v>21</v>
      </c>
      <c r="E14" s="120">
        <v>25</v>
      </c>
      <c r="F14" s="121">
        <v>50</v>
      </c>
      <c r="G14" s="122">
        <v>30</v>
      </c>
      <c r="H14" s="121">
        <v>21</v>
      </c>
      <c r="I14" s="124">
        <f t="shared" si="1"/>
        <v>126</v>
      </c>
      <c r="J14" s="128">
        <f t="shared" si="2"/>
        <v>30</v>
      </c>
      <c r="K14" s="122">
        <f t="shared" si="3"/>
        <v>60</v>
      </c>
      <c r="L14" s="128">
        <f t="shared" si="4"/>
        <v>36</v>
      </c>
      <c r="M14" s="122">
        <f t="shared" si="5"/>
        <v>25.2</v>
      </c>
      <c r="N14" s="129">
        <f t="shared" si="6"/>
        <v>151.19999999999999</v>
      </c>
      <c r="O14" s="130">
        <f t="shared" si="7"/>
        <v>277.2</v>
      </c>
    </row>
    <row r="15" spans="1:17" x14ac:dyDescent="0.25">
      <c r="A15" s="195"/>
      <c r="B15" s="195"/>
      <c r="C15" s="195"/>
      <c r="D15" s="195"/>
      <c r="E15" s="195"/>
      <c r="F15" s="195"/>
      <c r="G15" s="195"/>
      <c r="H15" s="195"/>
      <c r="I15" s="6">
        <f>SUM(I7:I14)</f>
        <v>636</v>
      </c>
      <c r="J15" s="195"/>
      <c r="K15" s="195"/>
      <c r="L15" s="195"/>
      <c r="M15" s="195"/>
      <c r="N15" s="6">
        <f>SUM(N7:N14)</f>
        <v>763.19999999999982</v>
      </c>
      <c r="O15" s="6">
        <f>SUM(O7:O14)</f>
        <v>1399.2</v>
      </c>
    </row>
  </sheetData>
  <sheetProtection algorithmName="SHA-512" hashValue="hn0UzH5jxm1sKPymFISvnF413ijfYboRzqmfcor68YnfHWyB945uV26OagWfWqPhOky1womVYcrmR3+Jol2knA==" saltValue="GNfbyvbUT6TV2WAUEn28hw==" spinCount="100000" sheet="1" objects="1" scenarios="1"/>
  <mergeCells count="2">
    <mergeCell ref="A15:H15"/>
    <mergeCell ref="J15:M15"/>
  </mergeCells>
  <printOptions gridLines="1"/>
  <pageMargins left="0.45" right="0.45" top="0.75" bottom="0.5" header="0.3" footer="0.3"/>
  <pageSetup scale="76" orientation="landscape" r:id="rId1"/>
  <headerFooter scaleWithDoc="0">
    <oddHeader>&amp;CPRODUCT-BASED EXAMPLE</oddHeader>
    <oddFooter>&amp;R&amp;G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54"/>
  <sheetViews>
    <sheetView topLeftCell="A40" zoomScaleNormal="100" zoomScaleSheetLayoutView="84" workbookViewId="0">
      <selection activeCell="A58" sqref="A58"/>
    </sheetView>
  </sheetViews>
  <sheetFormatPr defaultRowHeight="15.75" x14ac:dyDescent="0.25"/>
  <cols>
    <col min="1" max="1" width="27" customWidth="1"/>
    <col min="2" max="2" width="7.25" style="2" customWidth="1"/>
    <col min="3" max="12" width="10.625" customWidth="1"/>
    <col min="13" max="13" width="10.625" style="100" customWidth="1"/>
  </cols>
  <sheetData>
    <row r="1" spans="1:13" x14ac:dyDescent="0.25">
      <c r="A1" s="1" t="str">
        <f>EBIT!A1</f>
        <v>Jewels R Us</v>
      </c>
    </row>
    <row r="2" spans="1:13" x14ac:dyDescent="0.25">
      <c r="A2" t="s">
        <v>65</v>
      </c>
    </row>
    <row r="3" spans="1:13" x14ac:dyDescent="0.25">
      <c r="A3" t="s">
        <v>63</v>
      </c>
    </row>
    <row r="5" spans="1:13" s="17" customFormat="1" ht="31.5" x14ac:dyDescent="0.25">
      <c r="A5" s="34"/>
      <c r="B5" s="35"/>
      <c r="C5" s="25" t="s">
        <v>66</v>
      </c>
      <c r="D5" s="26" t="s">
        <v>67</v>
      </c>
      <c r="E5" s="27" t="s">
        <v>68</v>
      </c>
      <c r="F5" s="26" t="s">
        <v>69</v>
      </c>
      <c r="G5" s="44" t="s">
        <v>70</v>
      </c>
      <c r="H5" s="45" t="s">
        <v>66</v>
      </c>
      <c r="I5" s="46" t="s">
        <v>67</v>
      </c>
      <c r="J5" s="26" t="s">
        <v>68</v>
      </c>
      <c r="K5" s="46" t="s">
        <v>69</v>
      </c>
      <c r="L5" s="47" t="s">
        <v>71</v>
      </c>
      <c r="M5" s="101" t="s">
        <v>77</v>
      </c>
    </row>
    <row r="6" spans="1:13" x14ac:dyDescent="0.25">
      <c r="A6" s="37" t="s">
        <v>95</v>
      </c>
      <c r="B6" s="38"/>
      <c r="C6" s="29"/>
      <c r="D6" s="30"/>
      <c r="E6" s="20"/>
      <c r="F6" s="31"/>
      <c r="G6" s="22"/>
      <c r="H6" s="48"/>
      <c r="I6" s="20"/>
      <c r="J6" s="31"/>
      <c r="K6" s="20"/>
      <c r="L6" s="24"/>
      <c r="M6" s="102"/>
    </row>
    <row r="7" spans="1:13" x14ac:dyDescent="0.25">
      <c r="A7" s="39" t="s">
        <v>82</v>
      </c>
      <c r="B7" s="117">
        <f>'Yr2_Yr3_Products Sold'!B7</f>
        <v>55</v>
      </c>
      <c r="C7" s="58">
        <f>$B7*'Yr2_Yr3_Products Sold'!E7</f>
        <v>825</v>
      </c>
      <c r="D7" s="54">
        <f>$B7*'Yr2_Yr3_Products Sold'!F7</f>
        <v>1650</v>
      </c>
      <c r="E7" s="59">
        <f>$B7*'Yr2_Yr3_Products Sold'!G7</f>
        <v>990</v>
      </c>
      <c r="F7" s="54">
        <f>$B7*'Yr2_Yr3_Products Sold'!H7</f>
        <v>770</v>
      </c>
      <c r="G7" s="72">
        <f>SUM(C7:F7)</f>
        <v>4235</v>
      </c>
      <c r="H7" s="54">
        <f>$B7*'Yr2_Yr3_Products Sold'!J7</f>
        <v>990</v>
      </c>
      <c r="I7" s="59">
        <f>$B7*'Yr2_Yr3_Products Sold'!K7</f>
        <v>1980</v>
      </c>
      <c r="J7" s="54">
        <f>$B7*'Yr2_Yr3_Products Sold'!L7</f>
        <v>1187.9999999999998</v>
      </c>
      <c r="K7" s="59">
        <f>$B7*'Yr2_Yr3_Products Sold'!M7</f>
        <v>924</v>
      </c>
      <c r="L7" s="95">
        <f>SUM(H7:K7)</f>
        <v>5082</v>
      </c>
      <c r="M7" s="103">
        <f>G7+L7</f>
        <v>9317</v>
      </c>
    </row>
    <row r="8" spans="1:13" x14ac:dyDescent="0.25">
      <c r="A8" s="39" t="s">
        <v>83</v>
      </c>
      <c r="B8" s="117">
        <f>'Yr2_Yr3_Products Sold'!B8</f>
        <v>75</v>
      </c>
      <c r="C8" s="58">
        <f>$B8*'Yr2_Yr3_Products Sold'!E8</f>
        <v>975</v>
      </c>
      <c r="D8" s="54">
        <f>$B8*'Yr2_Yr3_Products Sold'!F8</f>
        <v>1950</v>
      </c>
      <c r="E8" s="59">
        <f>$B8*'Yr2_Yr3_Products Sold'!G8</f>
        <v>975</v>
      </c>
      <c r="F8" s="54">
        <f>$B8*'Yr2_Yr3_Products Sold'!H8</f>
        <v>750</v>
      </c>
      <c r="G8" s="72">
        <f t="shared" ref="G8:G14" si="0">SUM(C8:F8)</f>
        <v>4650</v>
      </c>
      <c r="H8" s="54">
        <f>$B8*'Yr2_Yr3_Products Sold'!J8</f>
        <v>1170</v>
      </c>
      <c r="I8" s="59">
        <f>$B8*'Yr2_Yr3_Products Sold'!K8</f>
        <v>2340</v>
      </c>
      <c r="J8" s="54">
        <f>$B8*'Yr2_Yr3_Products Sold'!L8</f>
        <v>1170</v>
      </c>
      <c r="K8" s="59">
        <f>$B8*'Yr2_Yr3_Products Sold'!M8</f>
        <v>900</v>
      </c>
      <c r="L8" s="95">
        <f t="shared" ref="L8:L14" si="1">SUM(H8:K8)</f>
        <v>5580</v>
      </c>
      <c r="M8" s="103">
        <f t="shared" ref="M8:M14" si="2">G8+L8</f>
        <v>10230</v>
      </c>
    </row>
    <row r="9" spans="1:13" x14ac:dyDescent="0.25">
      <c r="A9" s="39" t="s">
        <v>84</v>
      </c>
      <c r="B9" s="117">
        <f>'Yr2_Yr3_Products Sold'!B9</f>
        <v>25</v>
      </c>
      <c r="C9" s="58">
        <f>$B9*'Yr2_Yr3_Products Sold'!E9</f>
        <v>375</v>
      </c>
      <c r="D9" s="54">
        <f>$B9*'Yr2_Yr3_Products Sold'!F9</f>
        <v>750</v>
      </c>
      <c r="E9" s="59">
        <f>$B9*'Yr2_Yr3_Products Sold'!G9</f>
        <v>450</v>
      </c>
      <c r="F9" s="54">
        <f>$B9*'Yr2_Yr3_Products Sold'!H9</f>
        <v>350</v>
      </c>
      <c r="G9" s="72">
        <f t="shared" si="0"/>
        <v>1925</v>
      </c>
      <c r="H9" s="54">
        <f>$B9*'Yr2_Yr3_Products Sold'!J9</f>
        <v>450</v>
      </c>
      <c r="I9" s="59">
        <f>$B9*'Yr2_Yr3_Products Sold'!K9</f>
        <v>900</v>
      </c>
      <c r="J9" s="54">
        <f>$B9*'Yr2_Yr3_Products Sold'!L9</f>
        <v>540</v>
      </c>
      <c r="K9" s="59">
        <f>$B9*'Yr2_Yr3_Products Sold'!M9</f>
        <v>420</v>
      </c>
      <c r="L9" s="95">
        <f t="shared" si="1"/>
        <v>2310</v>
      </c>
      <c r="M9" s="103">
        <f t="shared" si="2"/>
        <v>4235</v>
      </c>
    </row>
    <row r="10" spans="1:13" x14ac:dyDescent="0.25">
      <c r="A10" s="39" t="s">
        <v>85</v>
      </c>
      <c r="B10" s="117">
        <f>'Yr2_Yr3_Products Sold'!B10</f>
        <v>35</v>
      </c>
      <c r="C10" s="58">
        <f>$B10*'Yr2_Yr3_Products Sold'!E10</f>
        <v>525</v>
      </c>
      <c r="D10" s="54">
        <f>$B10*'Yr2_Yr3_Products Sold'!F10</f>
        <v>1050</v>
      </c>
      <c r="E10" s="59">
        <f>$B10*'Yr2_Yr3_Products Sold'!G10</f>
        <v>630</v>
      </c>
      <c r="F10" s="54">
        <f>$B10*'Yr2_Yr3_Products Sold'!H10</f>
        <v>490</v>
      </c>
      <c r="G10" s="72">
        <f t="shared" si="0"/>
        <v>2695</v>
      </c>
      <c r="H10" s="54">
        <f>$B10*'Yr2_Yr3_Products Sold'!J10</f>
        <v>630</v>
      </c>
      <c r="I10" s="59">
        <f>$B10*'Yr2_Yr3_Products Sold'!K10</f>
        <v>1260</v>
      </c>
      <c r="J10" s="54">
        <f>$B10*'Yr2_Yr3_Products Sold'!L10</f>
        <v>755.99999999999989</v>
      </c>
      <c r="K10" s="59">
        <f>$B10*'Yr2_Yr3_Products Sold'!M10</f>
        <v>588</v>
      </c>
      <c r="L10" s="95">
        <f t="shared" si="1"/>
        <v>3234</v>
      </c>
      <c r="M10" s="103">
        <f t="shared" si="2"/>
        <v>5929</v>
      </c>
    </row>
    <row r="11" spans="1:13" x14ac:dyDescent="0.25">
      <c r="A11" s="39" t="s">
        <v>86</v>
      </c>
      <c r="B11" s="117">
        <f>'Yr2_Yr3_Products Sold'!B11</f>
        <v>20</v>
      </c>
      <c r="C11" s="58">
        <f>$B11*'Yr2_Yr3_Products Sold'!E11</f>
        <v>160</v>
      </c>
      <c r="D11" s="54">
        <f>$B11*'Yr2_Yr3_Products Sold'!F11</f>
        <v>320</v>
      </c>
      <c r="E11" s="59">
        <f>$B11*'Yr2_Yr3_Products Sold'!G11</f>
        <v>200</v>
      </c>
      <c r="F11" s="54">
        <f>$B11*'Yr2_Yr3_Products Sold'!H11</f>
        <v>160</v>
      </c>
      <c r="G11" s="72">
        <f t="shared" si="0"/>
        <v>840</v>
      </c>
      <c r="H11" s="54">
        <f>$B11*'Yr2_Yr3_Products Sold'!J11</f>
        <v>192</v>
      </c>
      <c r="I11" s="59">
        <f>$B11*'Yr2_Yr3_Products Sold'!K11</f>
        <v>384</v>
      </c>
      <c r="J11" s="54">
        <f>$B11*'Yr2_Yr3_Products Sold'!L11</f>
        <v>240</v>
      </c>
      <c r="K11" s="59">
        <f>$B11*'Yr2_Yr3_Products Sold'!M11</f>
        <v>192</v>
      </c>
      <c r="L11" s="95">
        <f t="shared" si="1"/>
        <v>1008</v>
      </c>
      <c r="M11" s="103">
        <f t="shared" si="2"/>
        <v>1848</v>
      </c>
    </row>
    <row r="12" spans="1:13" x14ac:dyDescent="0.25">
      <c r="A12" s="39" t="s">
        <v>87</v>
      </c>
      <c r="B12" s="117">
        <f>'Yr2_Yr3_Products Sold'!B12</f>
        <v>30</v>
      </c>
      <c r="C12" s="58">
        <f>$B12*'Yr2_Yr3_Products Sold'!E12</f>
        <v>60</v>
      </c>
      <c r="D12" s="54">
        <f>$B12*'Yr2_Yr3_Products Sold'!F12</f>
        <v>120</v>
      </c>
      <c r="E12" s="59">
        <f>$B12*'Yr2_Yr3_Products Sold'!G12</f>
        <v>120</v>
      </c>
      <c r="F12" s="54">
        <f>$B12*'Yr2_Yr3_Products Sold'!H12</f>
        <v>60</v>
      </c>
      <c r="G12" s="72">
        <f t="shared" si="0"/>
        <v>360</v>
      </c>
      <c r="H12" s="54">
        <f>$B12*'Yr2_Yr3_Products Sold'!J12</f>
        <v>72</v>
      </c>
      <c r="I12" s="59">
        <f>$B12*'Yr2_Yr3_Products Sold'!K12</f>
        <v>144</v>
      </c>
      <c r="J12" s="54">
        <f>$B12*'Yr2_Yr3_Products Sold'!L12</f>
        <v>144</v>
      </c>
      <c r="K12" s="59">
        <f>$B12*'Yr2_Yr3_Products Sold'!M12</f>
        <v>72</v>
      </c>
      <c r="L12" s="95">
        <f t="shared" si="1"/>
        <v>432</v>
      </c>
      <c r="M12" s="103">
        <f t="shared" si="2"/>
        <v>792</v>
      </c>
    </row>
    <row r="13" spans="1:13" x14ac:dyDescent="0.25">
      <c r="A13" s="39" t="s">
        <v>88</v>
      </c>
      <c r="B13" s="117">
        <f>'Yr2_Yr3_Products Sold'!B13</f>
        <v>25</v>
      </c>
      <c r="C13" s="58">
        <f>$B13*'Yr2_Yr3_Products Sold'!E13</f>
        <v>750</v>
      </c>
      <c r="D13" s="54">
        <f>$B13*'Yr2_Yr3_Products Sold'!F13</f>
        <v>1500</v>
      </c>
      <c r="E13" s="59">
        <f>$B13*'Yr2_Yr3_Products Sold'!G13</f>
        <v>1125</v>
      </c>
      <c r="F13" s="54">
        <f>$B13*'Yr2_Yr3_Products Sold'!H13</f>
        <v>700</v>
      </c>
      <c r="G13" s="72">
        <f t="shared" si="0"/>
        <v>4075</v>
      </c>
      <c r="H13" s="54">
        <f>$B13*'Yr2_Yr3_Products Sold'!J13</f>
        <v>900</v>
      </c>
      <c r="I13" s="59">
        <f>$B13*'Yr2_Yr3_Products Sold'!K13</f>
        <v>1800</v>
      </c>
      <c r="J13" s="54">
        <f>$B13*'Yr2_Yr3_Products Sold'!L13</f>
        <v>1350</v>
      </c>
      <c r="K13" s="59">
        <f>$B13*'Yr2_Yr3_Products Sold'!M13</f>
        <v>840</v>
      </c>
      <c r="L13" s="95">
        <f t="shared" si="1"/>
        <v>4890</v>
      </c>
      <c r="M13" s="103">
        <f t="shared" si="2"/>
        <v>8965</v>
      </c>
    </row>
    <row r="14" spans="1:13" x14ac:dyDescent="0.25">
      <c r="A14" s="39" t="s">
        <v>89</v>
      </c>
      <c r="B14" s="117">
        <f>'Yr2_Yr3_Products Sold'!B14</f>
        <v>35</v>
      </c>
      <c r="C14" s="135">
        <f>$B14*'Yr2_Yr3_Products Sold'!E14</f>
        <v>875</v>
      </c>
      <c r="D14" s="136">
        <f>$B14*'Yr2_Yr3_Products Sold'!F14</f>
        <v>1750</v>
      </c>
      <c r="E14" s="137">
        <f>$B14*'Yr2_Yr3_Products Sold'!G14</f>
        <v>1050</v>
      </c>
      <c r="F14" s="136">
        <f>$B14*'Yr2_Yr3_Products Sold'!H14</f>
        <v>735</v>
      </c>
      <c r="G14" s="79">
        <f t="shared" si="0"/>
        <v>4410</v>
      </c>
      <c r="H14" s="136">
        <f>$B14*'Yr2_Yr3_Products Sold'!J14</f>
        <v>1050</v>
      </c>
      <c r="I14" s="137">
        <f>$B14*'Yr2_Yr3_Products Sold'!K14</f>
        <v>2100</v>
      </c>
      <c r="J14" s="136">
        <f>$B14*'Yr2_Yr3_Products Sold'!L14</f>
        <v>1260</v>
      </c>
      <c r="K14" s="137">
        <f>$B14*'Yr2_Yr3_Products Sold'!M14</f>
        <v>882</v>
      </c>
      <c r="L14" s="90">
        <f t="shared" si="1"/>
        <v>5292</v>
      </c>
      <c r="M14" s="109">
        <f t="shared" si="2"/>
        <v>9702</v>
      </c>
    </row>
    <row r="15" spans="1:13" x14ac:dyDescent="0.25">
      <c r="A15" s="40" t="s">
        <v>96</v>
      </c>
      <c r="B15" s="38"/>
      <c r="C15" s="73">
        <f t="shared" ref="C15:M15" si="3">SUM(C7:C14)</f>
        <v>4545</v>
      </c>
      <c r="D15" s="74">
        <f t="shared" si="3"/>
        <v>9090</v>
      </c>
      <c r="E15" s="75">
        <f t="shared" si="3"/>
        <v>5540</v>
      </c>
      <c r="F15" s="74">
        <f t="shared" si="3"/>
        <v>4015</v>
      </c>
      <c r="G15" s="72">
        <f t="shared" si="3"/>
        <v>23190</v>
      </c>
      <c r="H15" s="94">
        <f t="shared" si="3"/>
        <v>5454</v>
      </c>
      <c r="I15" s="75">
        <f t="shared" si="3"/>
        <v>10908</v>
      </c>
      <c r="J15" s="74">
        <f t="shared" si="3"/>
        <v>6648</v>
      </c>
      <c r="K15" s="75">
        <f t="shared" si="3"/>
        <v>4818</v>
      </c>
      <c r="L15" s="95">
        <f t="shared" si="3"/>
        <v>27828</v>
      </c>
      <c r="M15" s="103">
        <f t="shared" si="3"/>
        <v>51018</v>
      </c>
    </row>
    <row r="16" spans="1:13" x14ac:dyDescent="0.25">
      <c r="A16" s="29"/>
      <c r="B16" s="38"/>
      <c r="C16" s="58"/>
      <c r="D16" s="54"/>
      <c r="E16" s="59"/>
      <c r="F16" s="54"/>
      <c r="G16" s="60"/>
      <c r="H16" s="91"/>
      <c r="I16" s="59"/>
      <c r="J16" s="54"/>
      <c r="K16" s="59"/>
      <c r="L16" s="93"/>
      <c r="M16" s="105"/>
    </row>
    <row r="17" spans="1:13" x14ac:dyDescent="0.25">
      <c r="A17" s="37" t="s">
        <v>80</v>
      </c>
      <c r="B17" s="38"/>
      <c r="C17" s="58"/>
      <c r="D17" s="54"/>
      <c r="E17" s="59"/>
      <c r="F17" s="54"/>
      <c r="G17" s="60"/>
      <c r="H17" s="91"/>
      <c r="I17" s="59"/>
      <c r="J17" s="54"/>
      <c r="K17" s="59"/>
      <c r="L17" s="93"/>
      <c r="M17" s="105"/>
    </row>
    <row r="18" spans="1:13" x14ac:dyDescent="0.25">
      <c r="A18" s="39" t="s">
        <v>82</v>
      </c>
      <c r="B18" s="117">
        <f>'Yr2_Yr3_Products Sold'!C7</f>
        <v>15</v>
      </c>
      <c r="C18" s="58">
        <f>$B18*'Yr2_Yr3_Products Sold'!E7</f>
        <v>225</v>
      </c>
      <c r="D18" s="54">
        <f>$B18*'Yr2_Yr3_Products Sold'!F7</f>
        <v>450</v>
      </c>
      <c r="E18" s="59">
        <f>$B18*'Yr2_Yr3_Products Sold'!G7</f>
        <v>270</v>
      </c>
      <c r="F18" s="54">
        <f>$B18*'Yr2_Yr3_Products Sold'!H7</f>
        <v>210</v>
      </c>
      <c r="G18" s="72">
        <f>SUM(C18:F18)</f>
        <v>1155</v>
      </c>
      <c r="H18" s="54">
        <f>$B18*'Yr2_Yr3_Products Sold'!J7</f>
        <v>270</v>
      </c>
      <c r="I18" s="59">
        <f>$B18*'Yr2_Yr3_Products Sold'!K7</f>
        <v>540</v>
      </c>
      <c r="J18" s="54">
        <f>$B18*'Yr2_Yr3_Products Sold'!L7</f>
        <v>323.99999999999994</v>
      </c>
      <c r="K18" s="59">
        <f>$B18*'Yr2_Yr3_Products Sold'!M7</f>
        <v>252</v>
      </c>
      <c r="L18" s="95">
        <f>SUM(H18:K18)</f>
        <v>1386</v>
      </c>
      <c r="M18" s="103">
        <f>G18+L18</f>
        <v>2541</v>
      </c>
    </row>
    <row r="19" spans="1:13" x14ac:dyDescent="0.25">
      <c r="A19" s="39" t="s">
        <v>83</v>
      </c>
      <c r="B19" s="117">
        <f>'Yr2_Yr3_Products Sold'!C8</f>
        <v>18</v>
      </c>
      <c r="C19" s="58">
        <f>$B19*'Yr2_Yr3_Products Sold'!E8</f>
        <v>234</v>
      </c>
      <c r="D19" s="54">
        <f>$B19*'Yr2_Yr3_Products Sold'!F8</f>
        <v>468</v>
      </c>
      <c r="E19" s="59">
        <f>$B19*'Yr2_Yr3_Products Sold'!G8</f>
        <v>234</v>
      </c>
      <c r="F19" s="54">
        <f>$B19*'Yr2_Yr3_Products Sold'!H8</f>
        <v>180</v>
      </c>
      <c r="G19" s="72">
        <f t="shared" ref="G19:G25" si="4">SUM(C19:F19)</f>
        <v>1116</v>
      </c>
      <c r="H19" s="54">
        <f>$B19*'Yr2_Yr3_Products Sold'!J8</f>
        <v>280.8</v>
      </c>
      <c r="I19" s="59">
        <f>$B19*'Yr2_Yr3_Products Sold'!K8</f>
        <v>561.6</v>
      </c>
      <c r="J19" s="54">
        <f>$B19*'Yr2_Yr3_Products Sold'!L8</f>
        <v>280.8</v>
      </c>
      <c r="K19" s="59">
        <f>$B19*'Yr2_Yr3_Products Sold'!M8</f>
        <v>216</v>
      </c>
      <c r="L19" s="95">
        <f t="shared" ref="L19:L25" si="5">SUM(H19:K19)</f>
        <v>1339.2</v>
      </c>
      <c r="M19" s="103">
        <f t="shared" ref="M19:M25" si="6">G19+L19</f>
        <v>2455.1999999999998</v>
      </c>
    </row>
    <row r="20" spans="1:13" x14ac:dyDescent="0.25">
      <c r="A20" s="39" t="s">
        <v>84</v>
      </c>
      <c r="B20" s="117">
        <f>'Yr2_Yr3_Products Sold'!C9</f>
        <v>10</v>
      </c>
      <c r="C20" s="58">
        <f>$B20*'Yr2_Yr3_Products Sold'!E9</f>
        <v>150</v>
      </c>
      <c r="D20" s="54">
        <f>$B20*'Yr2_Yr3_Products Sold'!F9</f>
        <v>300</v>
      </c>
      <c r="E20" s="59">
        <f>$B20*'Yr2_Yr3_Products Sold'!G9</f>
        <v>180</v>
      </c>
      <c r="F20" s="54">
        <f>$B20*'Yr2_Yr3_Products Sold'!H9</f>
        <v>140</v>
      </c>
      <c r="G20" s="72">
        <f t="shared" si="4"/>
        <v>770</v>
      </c>
      <c r="H20" s="54">
        <f>$B20*'Yr2_Yr3_Products Sold'!J9</f>
        <v>180</v>
      </c>
      <c r="I20" s="59">
        <f>$B20*'Yr2_Yr3_Products Sold'!K9</f>
        <v>360</v>
      </c>
      <c r="J20" s="54">
        <f>$B20*'Yr2_Yr3_Products Sold'!L9</f>
        <v>215.99999999999997</v>
      </c>
      <c r="K20" s="59">
        <f>$B20*'Yr2_Yr3_Products Sold'!M9</f>
        <v>168</v>
      </c>
      <c r="L20" s="95">
        <f t="shared" si="5"/>
        <v>924</v>
      </c>
      <c r="M20" s="103">
        <f t="shared" si="6"/>
        <v>1694</v>
      </c>
    </row>
    <row r="21" spans="1:13" x14ac:dyDescent="0.25">
      <c r="A21" s="39" t="s">
        <v>85</v>
      </c>
      <c r="B21" s="117">
        <f>'Yr2_Yr3_Products Sold'!C10</f>
        <v>11</v>
      </c>
      <c r="C21" s="58">
        <f>$B21*'Yr2_Yr3_Products Sold'!E10</f>
        <v>165</v>
      </c>
      <c r="D21" s="54">
        <f>$B21*'Yr2_Yr3_Products Sold'!F10</f>
        <v>330</v>
      </c>
      <c r="E21" s="59">
        <f>$B21*'Yr2_Yr3_Products Sold'!G10</f>
        <v>198</v>
      </c>
      <c r="F21" s="54">
        <f>$B21*'Yr2_Yr3_Products Sold'!H10</f>
        <v>154</v>
      </c>
      <c r="G21" s="72">
        <f t="shared" si="4"/>
        <v>847</v>
      </c>
      <c r="H21" s="54">
        <f>$B21*'Yr2_Yr3_Products Sold'!J10</f>
        <v>198</v>
      </c>
      <c r="I21" s="59">
        <f>$B21*'Yr2_Yr3_Products Sold'!K10</f>
        <v>396</v>
      </c>
      <c r="J21" s="54">
        <f>$B21*'Yr2_Yr3_Products Sold'!L10</f>
        <v>237.59999999999997</v>
      </c>
      <c r="K21" s="59">
        <f>$B21*'Yr2_Yr3_Products Sold'!M10</f>
        <v>184.8</v>
      </c>
      <c r="L21" s="95">
        <f t="shared" si="5"/>
        <v>1016.3999999999999</v>
      </c>
      <c r="M21" s="103">
        <f t="shared" si="6"/>
        <v>1863.3999999999999</v>
      </c>
    </row>
    <row r="22" spans="1:13" x14ac:dyDescent="0.25">
      <c r="A22" s="39" t="s">
        <v>86</v>
      </c>
      <c r="B22" s="117">
        <f>'Yr2_Yr3_Products Sold'!C11</f>
        <v>8</v>
      </c>
      <c r="C22" s="58">
        <f>$B22*'Yr2_Yr3_Products Sold'!E11</f>
        <v>64</v>
      </c>
      <c r="D22" s="54">
        <f>$B22*'Yr2_Yr3_Products Sold'!F11</f>
        <v>128</v>
      </c>
      <c r="E22" s="59">
        <f>$B22*'Yr2_Yr3_Products Sold'!G11</f>
        <v>80</v>
      </c>
      <c r="F22" s="54">
        <f>$B22*'Yr2_Yr3_Products Sold'!H11</f>
        <v>64</v>
      </c>
      <c r="G22" s="72">
        <f t="shared" si="4"/>
        <v>336</v>
      </c>
      <c r="H22" s="54">
        <f>$B22*'Yr2_Yr3_Products Sold'!J11</f>
        <v>76.8</v>
      </c>
      <c r="I22" s="59">
        <f>$B22*'Yr2_Yr3_Products Sold'!K11</f>
        <v>153.6</v>
      </c>
      <c r="J22" s="54">
        <f>$B22*'Yr2_Yr3_Products Sold'!L11</f>
        <v>96</v>
      </c>
      <c r="K22" s="59">
        <f>$B22*'Yr2_Yr3_Products Sold'!M11</f>
        <v>76.8</v>
      </c>
      <c r="L22" s="95">
        <f t="shared" si="5"/>
        <v>403.2</v>
      </c>
      <c r="M22" s="103">
        <f t="shared" si="6"/>
        <v>739.2</v>
      </c>
    </row>
    <row r="23" spans="1:13" x14ac:dyDescent="0.25">
      <c r="A23" s="39" t="s">
        <v>87</v>
      </c>
      <c r="B23" s="117">
        <f>'Yr2_Yr3_Products Sold'!C12</f>
        <v>10</v>
      </c>
      <c r="C23" s="58">
        <f>$B23*'Yr2_Yr3_Products Sold'!E12</f>
        <v>20</v>
      </c>
      <c r="D23" s="54">
        <f>$B23*'Yr2_Yr3_Products Sold'!F12</f>
        <v>40</v>
      </c>
      <c r="E23" s="59">
        <f>$B23*'Yr2_Yr3_Products Sold'!G12</f>
        <v>40</v>
      </c>
      <c r="F23" s="54">
        <f>$B23*'Yr2_Yr3_Products Sold'!H12</f>
        <v>20</v>
      </c>
      <c r="G23" s="72">
        <f t="shared" si="4"/>
        <v>120</v>
      </c>
      <c r="H23" s="54">
        <f>$B23*'Yr2_Yr3_Products Sold'!J12</f>
        <v>24</v>
      </c>
      <c r="I23" s="59">
        <f>$B23*'Yr2_Yr3_Products Sold'!K12</f>
        <v>48</v>
      </c>
      <c r="J23" s="54">
        <f>$B23*'Yr2_Yr3_Products Sold'!L12</f>
        <v>48</v>
      </c>
      <c r="K23" s="59">
        <f>$B23*'Yr2_Yr3_Products Sold'!M12</f>
        <v>24</v>
      </c>
      <c r="L23" s="95">
        <f t="shared" si="5"/>
        <v>144</v>
      </c>
      <c r="M23" s="103">
        <f t="shared" si="6"/>
        <v>264</v>
      </c>
    </row>
    <row r="24" spans="1:13" x14ac:dyDescent="0.25">
      <c r="A24" s="39" t="s">
        <v>88</v>
      </c>
      <c r="B24" s="117">
        <f>'Yr2_Yr3_Products Sold'!C13</f>
        <v>12</v>
      </c>
      <c r="C24" s="58">
        <f>$B24*'Yr2_Yr3_Products Sold'!E13</f>
        <v>360</v>
      </c>
      <c r="D24" s="54">
        <f>$B24*'Yr2_Yr3_Products Sold'!F13</f>
        <v>720</v>
      </c>
      <c r="E24" s="59">
        <f>$B24*'Yr2_Yr3_Products Sold'!G13</f>
        <v>540</v>
      </c>
      <c r="F24" s="54">
        <f>$B24*'Yr2_Yr3_Products Sold'!H13</f>
        <v>336</v>
      </c>
      <c r="G24" s="72">
        <f t="shared" si="4"/>
        <v>1956</v>
      </c>
      <c r="H24" s="54">
        <f>$B24*'Yr2_Yr3_Products Sold'!J13</f>
        <v>432</v>
      </c>
      <c r="I24" s="59">
        <f>$B24*'Yr2_Yr3_Products Sold'!K13</f>
        <v>864</v>
      </c>
      <c r="J24" s="54">
        <f>$B24*'Yr2_Yr3_Products Sold'!L13</f>
        <v>648</v>
      </c>
      <c r="K24" s="59">
        <f>$B24*'Yr2_Yr3_Products Sold'!M13</f>
        <v>403.20000000000005</v>
      </c>
      <c r="L24" s="95">
        <f t="shared" si="5"/>
        <v>2347.1999999999998</v>
      </c>
      <c r="M24" s="103">
        <f t="shared" si="6"/>
        <v>4303.2</v>
      </c>
    </row>
    <row r="25" spans="1:13" x14ac:dyDescent="0.25">
      <c r="A25" s="39" t="s">
        <v>89</v>
      </c>
      <c r="B25" s="117">
        <f>'Yr2_Yr3_Products Sold'!C14</f>
        <v>14</v>
      </c>
      <c r="C25" s="135">
        <f>$B25*'Yr2_Yr3_Products Sold'!E14</f>
        <v>350</v>
      </c>
      <c r="D25" s="136">
        <f>$B25*'Yr2_Yr3_Products Sold'!F14</f>
        <v>700</v>
      </c>
      <c r="E25" s="137">
        <f>$B25*'Yr2_Yr3_Products Sold'!G14</f>
        <v>420</v>
      </c>
      <c r="F25" s="136">
        <f>$B25*'Yr2_Yr3_Products Sold'!H14</f>
        <v>294</v>
      </c>
      <c r="G25" s="79">
        <f t="shared" si="4"/>
        <v>1764</v>
      </c>
      <c r="H25" s="136">
        <f>$B25*'Yr2_Yr3_Products Sold'!J14</f>
        <v>420</v>
      </c>
      <c r="I25" s="137">
        <f>$B25*'Yr2_Yr3_Products Sold'!K14</f>
        <v>840</v>
      </c>
      <c r="J25" s="136">
        <f>$B25*'Yr2_Yr3_Products Sold'!L14</f>
        <v>504</v>
      </c>
      <c r="K25" s="137">
        <f>$B25*'Yr2_Yr3_Products Sold'!M14</f>
        <v>352.8</v>
      </c>
      <c r="L25" s="90">
        <f t="shared" si="5"/>
        <v>2116.8000000000002</v>
      </c>
      <c r="M25" s="109">
        <f t="shared" si="6"/>
        <v>3880.8</v>
      </c>
    </row>
    <row r="26" spans="1:13" x14ac:dyDescent="0.25">
      <c r="A26" s="40" t="s">
        <v>97</v>
      </c>
      <c r="B26" s="38"/>
      <c r="C26" s="73">
        <f t="shared" ref="C26" si="7">SUM(C18:C25)</f>
        <v>1568</v>
      </c>
      <c r="D26" s="74">
        <f t="shared" ref="D26" si="8">SUM(D18:D25)</f>
        <v>3136</v>
      </c>
      <c r="E26" s="75">
        <f t="shared" ref="E26" si="9">SUM(E18:E25)</f>
        <v>1962</v>
      </c>
      <c r="F26" s="74">
        <f t="shared" ref="F26" si="10">SUM(F18:F25)</f>
        <v>1398</v>
      </c>
      <c r="G26" s="72">
        <f t="shared" ref="G26" si="11">SUM(G18:G25)</f>
        <v>8064</v>
      </c>
      <c r="H26" s="94">
        <f t="shared" ref="H26" si="12">SUM(H18:H25)</f>
        <v>1881.6</v>
      </c>
      <c r="I26" s="132">
        <f t="shared" ref="I26" si="13">SUM(I18:I25)</f>
        <v>3763.2</v>
      </c>
      <c r="J26" s="74">
        <f t="shared" ref="J26" si="14">SUM(J18:J25)</f>
        <v>2354.3999999999996</v>
      </c>
      <c r="K26" s="132">
        <f t="shared" ref="K26:M26" si="15">SUM(K18:K25)</f>
        <v>1677.6</v>
      </c>
      <c r="L26" s="95">
        <f t="shared" si="15"/>
        <v>9676.7999999999993</v>
      </c>
      <c r="M26" s="103">
        <f t="shared" si="15"/>
        <v>17740.8</v>
      </c>
    </row>
    <row r="27" spans="1:13" x14ac:dyDescent="0.25">
      <c r="A27" s="29"/>
      <c r="B27" s="38"/>
      <c r="C27" s="58"/>
      <c r="D27" s="54"/>
      <c r="E27" s="59"/>
      <c r="F27" s="54"/>
      <c r="G27" s="60"/>
      <c r="H27" s="91"/>
      <c r="I27" s="59"/>
      <c r="J27" s="54"/>
      <c r="K27" s="59"/>
      <c r="L27" s="93"/>
      <c r="M27" s="105"/>
    </row>
    <row r="28" spans="1:13" x14ac:dyDescent="0.25">
      <c r="A28" s="40" t="s">
        <v>94</v>
      </c>
      <c r="B28" s="38"/>
      <c r="C28" s="73">
        <f t="shared" ref="C28:M28" si="16">C15-C26</f>
        <v>2977</v>
      </c>
      <c r="D28" s="74">
        <f t="shared" si="16"/>
        <v>5954</v>
      </c>
      <c r="E28" s="75">
        <f t="shared" si="16"/>
        <v>3578</v>
      </c>
      <c r="F28" s="74">
        <f t="shared" si="16"/>
        <v>2617</v>
      </c>
      <c r="G28" s="72">
        <f t="shared" si="16"/>
        <v>15126</v>
      </c>
      <c r="H28" s="74">
        <f t="shared" si="16"/>
        <v>3572.4</v>
      </c>
      <c r="I28" s="75">
        <f t="shared" si="16"/>
        <v>7144.8</v>
      </c>
      <c r="J28" s="74">
        <f t="shared" si="16"/>
        <v>4293.6000000000004</v>
      </c>
      <c r="K28" s="75">
        <f t="shared" si="16"/>
        <v>3140.4</v>
      </c>
      <c r="L28" s="95">
        <f t="shared" si="16"/>
        <v>18151.2</v>
      </c>
      <c r="M28" s="72">
        <f t="shared" si="16"/>
        <v>33277.199999999997</v>
      </c>
    </row>
    <row r="29" spans="1:13" x14ac:dyDescent="0.25">
      <c r="A29" s="29"/>
      <c r="B29" s="38"/>
      <c r="C29" s="58"/>
      <c r="D29" s="54"/>
      <c r="E29" s="59"/>
      <c r="F29" s="54"/>
      <c r="G29" s="62"/>
      <c r="H29" s="54"/>
      <c r="I29" s="59"/>
      <c r="J29" s="54"/>
      <c r="K29" s="59"/>
      <c r="L29" s="148"/>
      <c r="M29" s="62"/>
    </row>
    <row r="30" spans="1:13" x14ac:dyDescent="0.25">
      <c r="A30" s="37" t="s">
        <v>59</v>
      </c>
      <c r="B30" s="38"/>
      <c r="C30" s="58"/>
      <c r="D30" s="54"/>
      <c r="E30" s="55"/>
      <c r="F30" s="54"/>
      <c r="G30" s="65"/>
      <c r="H30" s="91"/>
      <c r="I30" s="55"/>
      <c r="J30" s="54"/>
      <c r="K30" s="55"/>
      <c r="L30" s="93"/>
      <c r="M30" s="106"/>
    </row>
    <row r="31" spans="1:13" x14ac:dyDescent="0.25">
      <c r="A31" s="39" t="s">
        <v>20</v>
      </c>
      <c r="B31" s="38"/>
      <c r="C31" s="58">
        <v>300</v>
      </c>
      <c r="D31" s="54"/>
      <c r="E31" s="59"/>
      <c r="F31" s="54"/>
      <c r="G31" s="60">
        <f>SUM(C31:F31)</f>
        <v>300</v>
      </c>
      <c r="H31" s="91">
        <v>300</v>
      </c>
      <c r="I31" s="59"/>
      <c r="J31" s="54"/>
      <c r="K31" s="59"/>
      <c r="L31" s="93">
        <f>SUM(H31:K31)</f>
        <v>300</v>
      </c>
      <c r="M31" s="104">
        <f>G31+L31</f>
        <v>600</v>
      </c>
    </row>
    <row r="32" spans="1:13" x14ac:dyDescent="0.25">
      <c r="A32" s="39" t="s">
        <v>21</v>
      </c>
      <c r="B32" s="38"/>
      <c r="C32" s="58">
        <v>100</v>
      </c>
      <c r="D32" s="54"/>
      <c r="E32" s="59"/>
      <c r="F32" s="54"/>
      <c r="G32" s="60">
        <f>SUM(C32:F32)</f>
        <v>100</v>
      </c>
      <c r="H32" s="91">
        <v>100</v>
      </c>
      <c r="I32" s="59"/>
      <c r="J32" s="54"/>
      <c r="K32" s="59"/>
      <c r="L32" s="93">
        <f>SUM(H32:K32)</f>
        <v>100</v>
      </c>
      <c r="M32" s="104">
        <f>G32+L32</f>
        <v>200</v>
      </c>
    </row>
    <row r="33" spans="1:13" x14ac:dyDescent="0.25">
      <c r="A33" s="39" t="s">
        <v>57</v>
      </c>
      <c r="B33" s="38"/>
      <c r="C33" s="58">
        <v>100</v>
      </c>
      <c r="D33" s="54"/>
      <c r="E33" s="59"/>
      <c r="F33" s="54"/>
      <c r="G33" s="60">
        <f>SUM(C33:F33)</f>
        <v>100</v>
      </c>
      <c r="H33" s="91">
        <v>100</v>
      </c>
      <c r="I33" s="59"/>
      <c r="J33" s="54"/>
      <c r="K33" s="59"/>
      <c r="L33" s="93">
        <f>SUM(H33:K33)</f>
        <v>100</v>
      </c>
      <c r="M33" s="104">
        <f>G33+L33</f>
        <v>200</v>
      </c>
    </row>
    <row r="34" spans="1:13" x14ac:dyDescent="0.25">
      <c r="A34" s="39" t="s">
        <v>72</v>
      </c>
      <c r="B34" s="38"/>
      <c r="C34" s="58">
        <v>500</v>
      </c>
      <c r="D34" s="54">
        <v>500</v>
      </c>
      <c r="E34" s="59">
        <v>500</v>
      </c>
      <c r="F34" s="54">
        <v>500</v>
      </c>
      <c r="G34" s="60">
        <f>SUM(C34:F34)</f>
        <v>2000</v>
      </c>
      <c r="H34" s="91">
        <v>500</v>
      </c>
      <c r="I34" s="59">
        <v>700</v>
      </c>
      <c r="J34" s="54">
        <v>600</v>
      </c>
      <c r="K34" s="59">
        <v>500</v>
      </c>
      <c r="L34" s="93">
        <f>SUM(H34:K34)</f>
        <v>2300</v>
      </c>
      <c r="M34" s="104">
        <f>G34+L34</f>
        <v>4300</v>
      </c>
    </row>
    <row r="35" spans="1:13" x14ac:dyDescent="0.25">
      <c r="A35" s="37" t="s">
        <v>60</v>
      </c>
      <c r="B35" s="38"/>
      <c r="C35" s="58"/>
      <c r="D35" s="54"/>
      <c r="E35" s="55"/>
      <c r="F35" s="54"/>
      <c r="G35" s="60"/>
      <c r="H35" s="91"/>
      <c r="I35" s="55"/>
      <c r="J35" s="54"/>
      <c r="K35" s="55"/>
      <c r="L35" s="93"/>
      <c r="M35" s="107"/>
    </row>
    <row r="36" spans="1:13" x14ac:dyDescent="0.25">
      <c r="A36" s="39" t="s">
        <v>25</v>
      </c>
      <c r="B36" s="36"/>
      <c r="C36" s="58">
        <v>200</v>
      </c>
      <c r="D36" s="54"/>
      <c r="E36" s="59"/>
      <c r="F36" s="54">
        <v>200</v>
      </c>
      <c r="G36" s="60">
        <f t="shared" ref="G36:G47" si="17">SUM(C36:F36)</f>
        <v>400</v>
      </c>
      <c r="H36" s="91">
        <v>200</v>
      </c>
      <c r="I36" s="59"/>
      <c r="J36" s="54">
        <v>500</v>
      </c>
      <c r="K36" s="59">
        <v>1000</v>
      </c>
      <c r="L36" s="93">
        <f t="shared" ref="L36:L47" si="18">SUM(H36:K36)</f>
        <v>1700</v>
      </c>
      <c r="M36" s="104">
        <f t="shared" ref="M36:M47" si="19">G36+L36</f>
        <v>2100</v>
      </c>
    </row>
    <row r="37" spans="1:13" x14ac:dyDescent="0.25">
      <c r="A37" s="39" t="s">
        <v>58</v>
      </c>
      <c r="B37" s="38"/>
      <c r="C37" s="58">
        <v>300</v>
      </c>
      <c r="D37" s="54"/>
      <c r="E37" s="59">
        <v>300</v>
      </c>
      <c r="F37" s="54"/>
      <c r="G37" s="60">
        <f t="shared" si="17"/>
        <v>600</v>
      </c>
      <c r="H37" s="91">
        <v>400</v>
      </c>
      <c r="I37" s="59"/>
      <c r="J37" s="54">
        <v>400</v>
      </c>
      <c r="K37" s="59"/>
      <c r="L37" s="93">
        <f t="shared" si="18"/>
        <v>800</v>
      </c>
      <c r="M37" s="104">
        <f t="shared" si="19"/>
        <v>1400</v>
      </c>
    </row>
    <row r="38" spans="1:13" x14ac:dyDescent="0.25">
      <c r="A38" s="39" t="s">
        <v>114</v>
      </c>
      <c r="B38" s="38"/>
      <c r="C38" s="58">
        <v>250</v>
      </c>
      <c r="D38" s="54"/>
      <c r="E38" s="59"/>
      <c r="F38" s="54"/>
      <c r="G38" s="60">
        <f t="shared" si="17"/>
        <v>250</v>
      </c>
      <c r="H38" s="54">
        <v>250</v>
      </c>
      <c r="I38" s="59"/>
      <c r="J38" s="54"/>
      <c r="K38" s="59"/>
      <c r="L38" s="93">
        <f t="shared" ref="L38" si="20">SUM(H38:K38)</f>
        <v>250</v>
      </c>
      <c r="M38" s="104">
        <f t="shared" ref="M38" si="21">G38+L38</f>
        <v>500</v>
      </c>
    </row>
    <row r="39" spans="1:13" x14ac:dyDescent="0.25">
      <c r="A39" s="39" t="s">
        <v>75</v>
      </c>
      <c r="B39" s="38"/>
      <c r="C39" s="58">
        <v>150</v>
      </c>
      <c r="D39" s="54">
        <v>150</v>
      </c>
      <c r="E39" s="59">
        <v>150</v>
      </c>
      <c r="F39" s="54">
        <v>150</v>
      </c>
      <c r="G39" s="60">
        <f t="shared" si="17"/>
        <v>600</v>
      </c>
      <c r="H39" s="54">
        <v>150</v>
      </c>
      <c r="I39" s="59">
        <v>150</v>
      </c>
      <c r="J39" s="54">
        <v>150</v>
      </c>
      <c r="K39" s="59">
        <v>150</v>
      </c>
      <c r="L39" s="93">
        <f t="shared" si="18"/>
        <v>600</v>
      </c>
      <c r="M39" s="104">
        <f t="shared" si="19"/>
        <v>1200</v>
      </c>
    </row>
    <row r="40" spans="1:13" x14ac:dyDescent="0.25">
      <c r="A40" s="39" t="s">
        <v>22</v>
      </c>
      <c r="B40" s="38"/>
      <c r="C40" s="58">
        <v>50</v>
      </c>
      <c r="D40" s="54">
        <v>50</v>
      </c>
      <c r="E40" s="59">
        <v>50</v>
      </c>
      <c r="F40" s="54">
        <v>50</v>
      </c>
      <c r="G40" s="60">
        <f t="shared" si="17"/>
        <v>200</v>
      </c>
      <c r="H40" s="91">
        <v>50</v>
      </c>
      <c r="I40" s="59">
        <v>50</v>
      </c>
      <c r="J40" s="54">
        <v>50</v>
      </c>
      <c r="K40" s="59">
        <v>50</v>
      </c>
      <c r="L40" s="93">
        <f t="shared" si="18"/>
        <v>200</v>
      </c>
      <c r="M40" s="104">
        <f t="shared" si="19"/>
        <v>400</v>
      </c>
    </row>
    <row r="41" spans="1:13" x14ac:dyDescent="0.25">
      <c r="A41" s="39" t="s">
        <v>112</v>
      </c>
      <c r="B41" s="38"/>
      <c r="C41" s="58">
        <v>75</v>
      </c>
      <c r="D41" s="54">
        <v>75</v>
      </c>
      <c r="E41" s="59">
        <v>75</v>
      </c>
      <c r="F41" s="54">
        <v>75</v>
      </c>
      <c r="G41" s="60">
        <f t="shared" si="17"/>
        <v>300</v>
      </c>
      <c r="H41" s="91">
        <v>75</v>
      </c>
      <c r="I41" s="59">
        <v>75</v>
      </c>
      <c r="J41" s="54">
        <v>75</v>
      </c>
      <c r="K41" s="59">
        <v>75</v>
      </c>
      <c r="L41" s="93">
        <f t="shared" si="18"/>
        <v>300</v>
      </c>
      <c r="M41" s="104">
        <f t="shared" si="19"/>
        <v>600</v>
      </c>
    </row>
    <row r="42" spans="1:13" hidden="1" x14ac:dyDescent="0.25">
      <c r="A42" s="39" t="s">
        <v>23</v>
      </c>
      <c r="B42" s="38"/>
      <c r="C42" s="58"/>
      <c r="D42" s="54"/>
      <c r="E42" s="59"/>
      <c r="F42" s="54"/>
      <c r="G42" s="60">
        <f t="shared" si="17"/>
        <v>0</v>
      </c>
      <c r="H42" s="91"/>
      <c r="I42" s="59"/>
      <c r="J42" s="54"/>
      <c r="K42" s="59"/>
      <c r="L42" s="93">
        <f t="shared" si="18"/>
        <v>0</v>
      </c>
      <c r="M42" s="104">
        <f t="shared" si="19"/>
        <v>0</v>
      </c>
    </row>
    <row r="43" spans="1:13" x14ac:dyDescent="0.25">
      <c r="A43" s="39" t="s">
        <v>24</v>
      </c>
      <c r="B43" s="38"/>
      <c r="C43" s="58">
        <v>100</v>
      </c>
      <c r="D43" s="54"/>
      <c r="E43" s="59"/>
      <c r="F43" s="54"/>
      <c r="G43" s="60">
        <f t="shared" si="17"/>
        <v>100</v>
      </c>
      <c r="H43" s="91">
        <v>100</v>
      </c>
      <c r="I43" s="59"/>
      <c r="J43" s="54"/>
      <c r="K43" s="59"/>
      <c r="L43" s="93">
        <f t="shared" si="18"/>
        <v>100</v>
      </c>
      <c r="M43" s="104">
        <f t="shared" si="19"/>
        <v>200</v>
      </c>
    </row>
    <row r="44" spans="1:13" x14ac:dyDescent="0.25">
      <c r="A44" s="39" t="s">
        <v>61</v>
      </c>
      <c r="B44" s="38"/>
      <c r="C44" s="58"/>
      <c r="D44" s="54"/>
      <c r="E44" s="59">
        <v>250</v>
      </c>
      <c r="F44" s="54"/>
      <c r="G44" s="60">
        <f t="shared" si="17"/>
        <v>250</v>
      </c>
      <c r="H44" s="91"/>
      <c r="I44" s="59"/>
      <c r="J44" s="54">
        <v>250</v>
      </c>
      <c r="K44" s="59"/>
      <c r="L44" s="93">
        <f t="shared" si="18"/>
        <v>250</v>
      </c>
      <c r="M44" s="104">
        <f t="shared" si="19"/>
        <v>500</v>
      </c>
    </row>
    <row r="45" spans="1:13" x14ac:dyDescent="0.25">
      <c r="A45" s="41" t="s">
        <v>78</v>
      </c>
      <c r="B45" s="38"/>
      <c r="C45" s="58"/>
      <c r="D45" s="54"/>
      <c r="E45" s="59"/>
      <c r="F45" s="54"/>
      <c r="G45" s="60">
        <f t="shared" si="17"/>
        <v>0</v>
      </c>
      <c r="H45" s="91"/>
      <c r="I45" s="59"/>
      <c r="J45" s="54"/>
      <c r="K45" s="59"/>
      <c r="L45" s="93">
        <f t="shared" si="18"/>
        <v>0</v>
      </c>
      <c r="M45" s="104">
        <f t="shared" si="19"/>
        <v>0</v>
      </c>
    </row>
    <row r="46" spans="1:13" x14ac:dyDescent="0.25">
      <c r="A46" s="39" t="s">
        <v>23</v>
      </c>
      <c r="B46" s="38"/>
      <c r="C46" s="58">
        <v>100</v>
      </c>
      <c r="D46" s="54">
        <v>250</v>
      </c>
      <c r="E46" s="59">
        <v>250</v>
      </c>
      <c r="F46" s="54">
        <v>100</v>
      </c>
      <c r="G46" s="60">
        <f t="shared" si="17"/>
        <v>700</v>
      </c>
      <c r="H46" s="91">
        <v>200</v>
      </c>
      <c r="I46" s="59">
        <v>300</v>
      </c>
      <c r="J46" s="54">
        <v>150</v>
      </c>
      <c r="K46" s="59">
        <v>150</v>
      </c>
      <c r="L46" s="93">
        <f t="shared" ref="L46" si="22">SUM(H46:K46)</f>
        <v>800</v>
      </c>
      <c r="M46" s="104">
        <f t="shared" ref="M46" si="23">G46+L46</f>
        <v>1500</v>
      </c>
    </row>
    <row r="47" spans="1:13" x14ac:dyDescent="0.25">
      <c r="A47" s="39" t="s">
        <v>113</v>
      </c>
      <c r="B47" s="38"/>
      <c r="C47" s="135">
        <v>100</v>
      </c>
      <c r="D47" s="136">
        <v>100</v>
      </c>
      <c r="E47" s="137">
        <v>100</v>
      </c>
      <c r="F47" s="136">
        <v>100</v>
      </c>
      <c r="G47" s="187">
        <f t="shared" si="17"/>
        <v>400</v>
      </c>
      <c r="H47" s="162">
        <v>200</v>
      </c>
      <c r="I47" s="137">
        <v>200</v>
      </c>
      <c r="J47" s="136">
        <v>200</v>
      </c>
      <c r="K47" s="137">
        <v>200</v>
      </c>
      <c r="L47" s="188">
        <f t="shared" si="18"/>
        <v>800</v>
      </c>
      <c r="M47" s="189">
        <f t="shared" si="19"/>
        <v>1200</v>
      </c>
    </row>
    <row r="48" spans="1:13" x14ac:dyDescent="0.25">
      <c r="A48" s="40" t="s">
        <v>14</v>
      </c>
      <c r="B48" s="38"/>
      <c r="C48" s="73">
        <f t="shared" ref="C48:M48" si="24">SUM(C31:C47)</f>
        <v>2325</v>
      </c>
      <c r="D48" s="74">
        <f t="shared" si="24"/>
        <v>1125</v>
      </c>
      <c r="E48" s="75">
        <f t="shared" si="24"/>
        <v>1675</v>
      </c>
      <c r="F48" s="74">
        <f t="shared" si="24"/>
        <v>1175</v>
      </c>
      <c r="G48" s="72">
        <f t="shared" si="24"/>
        <v>6300</v>
      </c>
      <c r="H48" s="94">
        <f t="shared" si="24"/>
        <v>2625</v>
      </c>
      <c r="I48" s="75">
        <f t="shared" si="24"/>
        <v>1475</v>
      </c>
      <c r="J48" s="74">
        <f t="shared" si="24"/>
        <v>2375</v>
      </c>
      <c r="K48" s="75">
        <f t="shared" si="24"/>
        <v>2125</v>
      </c>
      <c r="L48" s="95">
        <f t="shared" si="24"/>
        <v>8600</v>
      </c>
      <c r="M48" s="103">
        <f t="shared" si="24"/>
        <v>14900</v>
      </c>
    </row>
    <row r="49" spans="1:15" ht="16.5" thickBot="1" x14ac:dyDescent="0.3">
      <c r="A49" s="29"/>
      <c r="B49" s="38"/>
      <c r="C49" s="82"/>
      <c r="D49" s="83"/>
      <c r="E49" s="84"/>
      <c r="F49" s="83"/>
      <c r="G49" s="85"/>
      <c r="H49" s="86"/>
      <c r="I49" s="84"/>
      <c r="J49" s="83"/>
      <c r="K49" s="84"/>
      <c r="L49" s="87"/>
      <c r="M49" s="108"/>
    </row>
    <row r="50" spans="1:15" ht="16.5" thickTop="1" x14ac:dyDescent="0.25">
      <c r="A50" s="180" t="s">
        <v>17</v>
      </c>
      <c r="B50" s="38"/>
      <c r="C50" s="73">
        <f t="shared" ref="C50:M50" si="25">C15-C48-C26</f>
        <v>652</v>
      </c>
      <c r="D50" s="74">
        <f t="shared" si="25"/>
        <v>4829</v>
      </c>
      <c r="E50" s="181">
        <f t="shared" si="25"/>
        <v>1903</v>
      </c>
      <c r="F50" s="74">
        <f t="shared" si="25"/>
        <v>1442</v>
      </c>
      <c r="G50" s="72">
        <f t="shared" si="25"/>
        <v>8826</v>
      </c>
      <c r="H50" s="94">
        <f t="shared" si="25"/>
        <v>947.40000000000009</v>
      </c>
      <c r="I50" s="132">
        <f t="shared" si="25"/>
        <v>5669.8</v>
      </c>
      <c r="J50" s="185">
        <f t="shared" si="25"/>
        <v>1918.6000000000004</v>
      </c>
      <c r="K50" s="132">
        <f t="shared" si="25"/>
        <v>1015.4000000000001</v>
      </c>
      <c r="L50" s="95">
        <f t="shared" si="25"/>
        <v>9551.2000000000007</v>
      </c>
      <c r="M50" s="103">
        <f t="shared" si="25"/>
        <v>18377.2</v>
      </c>
    </row>
    <row r="51" spans="1:15" ht="6.75" customHeight="1" x14ac:dyDescent="0.25">
      <c r="C51" s="29"/>
      <c r="D51" s="30"/>
      <c r="E51" s="19"/>
      <c r="F51" s="30"/>
      <c r="G51" s="193"/>
      <c r="H51" s="194"/>
      <c r="I51" s="19"/>
      <c r="J51" s="30"/>
      <c r="K51" s="19"/>
      <c r="L51" s="30"/>
      <c r="M51" s="190"/>
    </row>
    <row r="52" spans="1:15" x14ac:dyDescent="0.25">
      <c r="A52" s="191" t="s">
        <v>98</v>
      </c>
      <c r="B52" s="192"/>
      <c r="C52" s="135">
        <v>500</v>
      </c>
      <c r="D52" s="136">
        <v>2000</v>
      </c>
      <c r="E52" s="137">
        <v>1500</v>
      </c>
      <c r="F52" s="136">
        <v>500</v>
      </c>
      <c r="G52" s="187">
        <f>SUM(C52:F52)</f>
        <v>4500</v>
      </c>
      <c r="H52" s="162">
        <v>500</v>
      </c>
      <c r="I52" s="137">
        <v>3000</v>
      </c>
      <c r="J52" s="136">
        <v>1500</v>
      </c>
      <c r="K52" s="137">
        <v>800</v>
      </c>
      <c r="L52" s="188">
        <f>SUM(H52:K52)</f>
        <v>5800</v>
      </c>
      <c r="M52" s="189">
        <f>G52+L52</f>
        <v>10300</v>
      </c>
    </row>
    <row r="53" spans="1:15" ht="7.5" customHeight="1" x14ac:dyDescent="0.25"/>
    <row r="54" spans="1:15" x14ac:dyDescent="0.25">
      <c r="A54" s="196" t="s">
        <v>117</v>
      </c>
      <c r="B54" s="196"/>
      <c r="C54" s="196"/>
      <c r="D54" s="196"/>
      <c r="E54" s="196"/>
      <c r="F54" s="196"/>
      <c r="G54" s="196"/>
      <c r="H54" s="196"/>
      <c r="I54" s="196"/>
      <c r="J54" s="196"/>
      <c r="K54" s="196"/>
      <c r="L54" s="196"/>
      <c r="M54" s="196"/>
      <c r="N54" s="186"/>
      <c r="O54" s="186"/>
    </row>
  </sheetData>
  <sheetProtection algorithmName="SHA-512" hashValue="j3Q0SHfN4JMCNEe4ieQ2mzQLi+y9syMyTFO520p2vtQDrWEu6Ytu2GhFKFO6KYs2sp1hTLP+xZ0oxm0TnTXLmQ==" saltValue="+Iv67FRbwfXFBG3aBbyYXg==" spinCount="100000" sheet="1" objects="1" scenarios="1"/>
  <sortState ref="A36:A47">
    <sortCondition ref="A36:A47"/>
  </sortState>
  <mergeCells count="1">
    <mergeCell ref="A54:M54"/>
  </mergeCells>
  <printOptions gridLines="1"/>
  <pageMargins left="0.45" right="0.45" top="0.75" bottom="0.5" header="0.3" footer="0.3"/>
  <pageSetup scale="64" orientation="landscape" r:id="rId1"/>
  <headerFooter scaleWithDoc="0">
    <oddHeader>&amp;CPRODUCT-BASED EXAMPLE</oddHeader>
    <oddFooter>&amp;R&amp;G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43"/>
  <sheetViews>
    <sheetView workbookViewId="0">
      <selection activeCell="AB13" sqref="AB13"/>
    </sheetView>
  </sheetViews>
  <sheetFormatPr defaultRowHeight="15.75" x14ac:dyDescent="0.25"/>
  <cols>
    <col min="1" max="1" width="24.125" customWidth="1"/>
    <col min="2" max="2" width="2.375" style="2" customWidth="1"/>
    <col min="3" max="3" width="9" style="4"/>
    <col min="4" max="4" width="2.375" style="5" customWidth="1"/>
    <col min="5" max="5" width="9" style="4"/>
    <col min="6" max="6" width="2.375" style="5" customWidth="1"/>
    <col min="7" max="7" width="9" style="4"/>
    <col min="8" max="8" width="2.375" style="5" customWidth="1"/>
    <col min="9" max="9" width="9" style="4"/>
    <col min="10" max="10" width="2.375" style="5" customWidth="1"/>
    <col min="11" max="11" width="9" style="4"/>
    <col min="12" max="12" width="2.375" style="5" customWidth="1"/>
    <col min="13" max="13" width="9" style="4"/>
    <col min="14" max="14" width="2.375" style="5" customWidth="1"/>
    <col min="15" max="15" width="9" style="4"/>
    <col min="16" max="16" width="2.375" style="5" customWidth="1"/>
    <col min="17" max="17" width="9" style="4"/>
    <col min="18" max="18" width="2.375" style="5" customWidth="1"/>
    <col min="19" max="19" width="9" style="4"/>
    <col min="20" max="20" width="2.375" style="5" customWidth="1"/>
    <col min="21" max="21" width="9" style="4"/>
    <col min="22" max="22" width="2.375" style="5" customWidth="1"/>
    <col min="23" max="23" width="9" style="4"/>
    <col min="24" max="24" width="2.375" style="5" customWidth="1"/>
    <col min="25" max="25" width="9" style="4"/>
    <col min="26" max="26" width="2.375" style="5" customWidth="1"/>
    <col min="27" max="27" width="13" style="4" customWidth="1"/>
    <col min="28" max="28" width="2.375" style="2" customWidth="1"/>
  </cols>
  <sheetData>
    <row r="1" spans="1:28" x14ac:dyDescent="0.25">
      <c r="A1" s="1" t="s">
        <v>13</v>
      </c>
    </row>
    <row r="2" spans="1:28" x14ac:dyDescent="0.25">
      <c r="A2" t="s">
        <v>56</v>
      </c>
    </row>
    <row r="4" spans="1:28" x14ac:dyDescent="0.25">
      <c r="B4" s="3"/>
      <c r="C4" s="207" t="s">
        <v>0</v>
      </c>
      <c r="D4" s="207"/>
      <c r="E4" s="208" t="s">
        <v>1</v>
      </c>
      <c r="F4" s="208"/>
      <c r="G4" s="207" t="s">
        <v>2</v>
      </c>
      <c r="H4" s="207"/>
      <c r="I4" s="208" t="s">
        <v>3</v>
      </c>
      <c r="J4" s="208"/>
      <c r="K4" s="207" t="s">
        <v>4</v>
      </c>
      <c r="L4" s="207"/>
      <c r="M4" s="208" t="s">
        <v>5</v>
      </c>
      <c r="N4" s="208"/>
      <c r="O4" s="207" t="s">
        <v>6</v>
      </c>
      <c r="P4" s="207"/>
      <c r="Q4" s="208" t="s">
        <v>7</v>
      </c>
      <c r="R4" s="208"/>
      <c r="S4" s="207" t="s">
        <v>8</v>
      </c>
      <c r="T4" s="207"/>
      <c r="U4" s="208" t="s">
        <v>9</v>
      </c>
      <c r="V4" s="208"/>
      <c r="W4" s="207" t="s">
        <v>10</v>
      </c>
      <c r="X4" s="207"/>
      <c r="Y4" s="208" t="s">
        <v>11</v>
      </c>
      <c r="Z4" s="208"/>
      <c r="AA4" s="207" t="s">
        <v>12</v>
      </c>
      <c r="AB4" s="207"/>
    </row>
    <row r="5" spans="1:28" x14ac:dyDescent="0.25">
      <c r="E5" s="8"/>
      <c r="F5" s="9"/>
      <c r="I5" s="8"/>
      <c r="J5" s="9"/>
      <c r="M5" s="8"/>
      <c r="N5" s="9"/>
      <c r="Q5" s="8"/>
      <c r="R5" s="9"/>
      <c r="U5" s="8"/>
      <c r="V5" s="9"/>
      <c r="Y5" s="8"/>
      <c r="Z5" s="9"/>
    </row>
    <row r="6" spans="1:28" x14ac:dyDescent="0.25">
      <c r="A6" t="s">
        <v>52</v>
      </c>
      <c r="C6" s="4">
        <v>2</v>
      </c>
      <c r="D6" s="5">
        <v>1</v>
      </c>
      <c r="E6" s="8"/>
      <c r="F6" s="9"/>
      <c r="G6" s="4">
        <v>2</v>
      </c>
      <c r="H6" s="5">
        <v>4</v>
      </c>
      <c r="I6" s="8">
        <v>2</v>
      </c>
      <c r="J6" s="9">
        <v>6</v>
      </c>
      <c r="K6" s="4">
        <v>2</v>
      </c>
      <c r="L6" s="5">
        <v>9</v>
      </c>
      <c r="M6" s="8"/>
      <c r="N6" s="9"/>
      <c r="Q6" s="8">
        <v>4</v>
      </c>
      <c r="R6" s="9">
        <v>15</v>
      </c>
      <c r="S6" s="4">
        <v>2</v>
      </c>
      <c r="T6" s="5">
        <v>16</v>
      </c>
      <c r="U6" s="8"/>
      <c r="V6" s="9"/>
      <c r="W6" s="4">
        <v>2</v>
      </c>
      <c r="X6" s="5">
        <v>22</v>
      </c>
      <c r="Y6" s="8">
        <v>4</v>
      </c>
      <c r="Z6" s="9">
        <v>24</v>
      </c>
      <c r="AA6" s="6">
        <f>SUM(C6,E6,G6,I6,K6,M6,O6,Q6,S6,U6,W6,Y6)</f>
        <v>20</v>
      </c>
    </row>
    <row r="7" spans="1:28" x14ac:dyDescent="0.25">
      <c r="E7" s="8"/>
      <c r="F7" s="9"/>
      <c r="I7" s="8"/>
      <c r="J7" s="9"/>
      <c r="M7" s="8"/>
      <c r="N7" s="9"/>
      <c r="Q7" s="8"/>
      <c r="R7" s="9"/>
      <c r="U7" s="8"/>
      <c r="V7" s="9"/>
      <c r="Y7" s="8"/>
      <c r="Z7" s="9"/>
    </row>
    <row r="8" spans="1:28" x14ac:dyDescent="0.25">
      <c r="A8" t="s">
        <v>53</v>
      </c>
      <c r="E8" s="8"/>
      <c r="F8" s="9"/>
      <c r="I8" s="8">
        <f>5000/125</f>
        <v>40</v>
      </c>
      <c r="J8" s="9">
        <v>7</v>
      </c>
      <c r="K8" s="4">
        <v>40</v>
      </c>
      <c r="L8" s="5">
        <v>10</v>
      </c>
      <c r="M8" s="8">
        <v>40</v>
      </c>
      <c r="N8" s="9">
        <v>11</v>
      </c>
      <c r="Q8" s="8"/>
      <c r="R8" s="9"/>
      <c r="S8" s="4">
        <f>2500/125</f>
        <v>20</v>
      </c>
      <c r="T8" s="5">
        <v>17</v>
      </c>
      <c r="U8" s="8">
        <v>20</v>
      </c>
      <c r="V8" s="9">
        <v>19</v>
      </c>
      <c r="Y8" s="8">
        <v>40</v>
      </c>
      <c r="Z8" s="9">
        <v>25</v>
      </c>
      <c r="AA8" s="6">
        <f>SUM(C8,E8,G8,I8,K8,M8,O8,Q8,S8,U8,W8,Y8)</f>
        <v>200</v>
      </c>
    </row>
    <row r="9" spans="1:28" x14ac:dyDescent="0.25">
      <c r="E9" s="8"/>
      <c r="F9" s="9"/>
      <c r="I9" s="8"/>
      <c r="J9" s="9"/>
      <c r="M9" s="8"/>
      <c r="N9" s="9"/>
      <c r="Q9" s="8"/>
      <c r="R9" s="9"/>
      <c r="U9" s="8"/>
      <c r="V9" s="9"/>
      <c r="Y9" s="8"/>
      <c r="Z9" s="9"/>
      <c r="AA9" s="6"/>
    </row>
    <row r="10" spans="1:28" x14ac:dyDescent="0.25">
      <c r="A10" t="s">
        <v>54</v>
      </c>
      <c r="C10" s="4">
        <v>20</v>
      </c>
      <c r="D10" s="5">
        <v>2</v>
      </c>
      <c r="E10" s="8">
        <v>40</v>
      </c>
      <c r="F10" s="9">
        <v>3</v>
      </c>
      <c r="G10" s="4">
        <v>20</v>
      </c>
      <c r="H10" s="5">
        <v>5</v>
      </c>
      <c r="I10" s="8"/>
      <c r="J10" s="9"/>
      <c r="M10" s="8">
        <v>10</v>
      </c>
      <c r="N10" s="9">
        <v>12</v>
      </c>
      <c r="O10" s="4">
        <v>8</v>
      </c>
      <c r="P10" s="5">
        <v>13</v>
      </c>
      <c r="Q10" s="8">
        <v>8</v>
      </c>
      <c r="R10" s="9">
        <v>13</v>
      </c>
      <c r="U10" s="8">
        <v>8</v>
      </c>
      <c r="V10" s="9">
        <v>20</v>
      </c>
      <c r="W10" s="4">
        <v>8</v>
      </c>
      <c r="X10" s="5">
        <v>20</v>
      </c>
      <c r="Y10" s="8"/>
      <c r="Z10" s="9"/>
      <c r="AA10" s="6">
        <f>SUM(C10,E10,G10,I10,K10,M10,O10,Q10,S10,U10,W10,Y10)</f>
        <v>122</v>
      </c>
    </row>
    <row r="11" spans="1:28" x14ac:dyDescent="0.25">
      <c r="E11" s="8"/>
      <c r="F11" s="9"/>
      <c r="I11" s="8"/>
      <c r="J11" s="9"/>
      <c r="M11" s="8"/>
      <c r="N11" s="9"/>
      <c r="Q11" s="8"/>
      <c r="R11" s="9"/>
      <c r="U11" s="8"/>
      <c r="V11" s="9"/>
      <c r="Y11" s="8"/>
      <c r="Z11" s="9"/>
      <c r="AA11" s="6"/>
    </row>
    <row r="12" spans="1:28" x14ac:dyDescent="0.25">
      <c r="A12" t="s">
        <v>55</v>
      </c>
      <c r="E12" s="8"/>
      <c r="F12" s="9"/>
      <c r="I12" s="8">
        <v>8</v>
      </c>
      <c r="J12" s="9">
        <v>8</v>
      </c>
      <c r="K12" s="4">
        <v>8</v>
      </c>
      <c r="L12" s="5">
        <v>8</v>
      </c>
      <c r="M12" s="8">
        <v>8</v>
      </c>
      <c r="N12" s="9">
        <v>8</v>
      </c>
      <c r="O12" s="4">
        <v>7</v>
      </c>
      <c r="P12" s="5">
        <v>14</v>
      </c>
      <c r="Q12" s="8">
        <v>7</v>
      </c>
      <c r="R12" s="9">
        <v>14</v>
      </c>
      <c r="S12" s="4">
        <v>12</v>
      </c>
      <c r="T12" s="5">
        <v>18</v>
      </c>
      <c r="U12" s="8">
        <v>11</v>
      </c>
      <c r="V12" s="9">
        <v>21</v>
      </c>
      <c r="W12" s="4">
        <v>12</v>
      </c>
      <c r="X12" s="5">
        <v>23</v>
      </c>
      <c r="Y12" s="8">
        <v>12</v>
      </c>
      <c r="Z12" s="9">
        <v>23</v>
      </c>
      <c r="AA12" s="6">
        <f>SUM(C12,E12,G12,I12,K12,M12,O12,Q12,S12,U12,W12,Y12)</f>
        <v>85</v>
      </c>
    </row>
    <row r="13" spans="1:28" ht="16.5" thickBot="1" x14ac:dyDescent="0.3">
      <c r="C13" s="13"/>
      <c r="D13" s="14"/>
      <c r="E13" s="15"/>
      <c r="F13" s="16"/>
      <c r="G13" s="13"/>
      <c r="H13" s="14"/>
      <c r="I13" s="15"/>
      <c r="J13" s="16"/>
      <c r="K13" s="13"/>
      <c r="L13" s="14"/>
      <c r="M13" s="15"/>
      <c r="N13" s="16"/>
      <c r="O13" s="13"/>
      <c r="P13" s="14"/>
      <c r="Q13" s="15"/>
      <c r="R13" s="16"/>
      <c r="S13" s="13"/>
      <c r="T13" s="14"/>
      <c r="U13" s="15"/>
      <c r="V13" s="16"/>
      <c r="W13" s="13"/>
      <c r="X13" s="14"/>
      <c r="Y13" s="15"/>
      <c r="Z13" s="16"/>
      <c r="AA13" s="13"/>
      <c r="AB13" s="12"/>
    </row>
    <row r="14" spans="1:28" ht="16.5" thickTop="1" x14ac:dyDescent="0.25">
      <c r="A14" s="1" t="s">
        <v>15</v>
      </c>
      <c r="C14" s="6">
        <f>SUM(C6:C13)</f>
        <v>22</v>
      </c>
      <c r="D14" s="7"/>
      <c r="E14" s="10">
        <f>SUM(E6:E13)</f>
        <v>40</v>
      </c>
      <c r="F14" s="11"/>
      <c r="G14" s="6">
        <f>SUM(G6:G13)</f>
        <v>22</v>
      </c>
      <c r="H14" s="7"/>
      <c r="I14" s="10">
        <f>SUM(I6:I13)</f>
        <v>50</v>
      </c>
      <c r="J14" s="11"/>
      <c r="K14" s="6">
        <f>SUM(K6:K13)</f>
        <v>50</v>
      </c>
      <c r="L14" s="7"/>
      <c r="M14" s="10">
        <f>SUM(M6:M13)</f>
        <v>58</v>
      </c>
      <c r="N14" s="11"/>
      <c r="O14" s="6">
        <f>SUM(O6:O13)</f>
        <v>15</v>
      </c>
      <c r="P14" s="7"/>
      <c r="Q14" s="10">
        <f>SUM(Q6:Q13)</f>
        <v>19</v>
      </c>
      <c r="R14" s="11"/>
      <c r="S14" s="6">
        <f>SUM(S6:S13)</f>
        <v>34</v>
      </c>
      <c r="T14" s="7"/>
      <c r="U14" s="10">
        <f>SUM(U6:U13)</f>
        <v>39</v>
      </c>
      <c r="V14" s="11"/>
      <c r="W14" s="6">
        <f>SUM(W6:W13)</f>
        <v>22</v>
      </c>
      <c r="X14" s="7"/>
      <c r="Y14" s="10">
        <f>SUM(Y6:Y13)</f>
        <v>56</v>
      </c>
      <c r="Z14" s="11"/>
      <c r="AA14" s="6">
        <f>SUM(AA6:AA13)</f>
        <v>427</v>
      </c>
    </row>
    <row r="18" spans="1:28" x14ac:dyDescent="0.25">
      <c r="A18" s="201" t="s">
        <v>26</v>
      </c>
      <c r="B18" s="202"/>
      <c r="C18" s="202"/>
      <c r="D18" s="202"/>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3"/>
    </row>
    <row r="19" spans="1:28" x14ac:dyDescent="0.25">
      <c r="A19" s="198" t="s">
        <v>27</v>
      </c>
      <c r="B19" s="199"/>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200"/>
    </row>
    <row r="20" spans="1:28" x14ac:dyDescent="0.25">
      <c r="A20" s="198" t="s">
        <v>31</v>
      </c>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200"/>
    </row>
    <row r="21" spans="1:28" x14ac:dyDescent="0.25">
      <c r="A21" s="198" t="s">
        <v>32</v>
      </c>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200"/>
    </row>
    <row r="22" spans="1:28" x14ac:dyDescent="0.25">
      <c r="A22" s="198" t="s">
        <v>29</v>
      </c>
      <c r="B22" s="199"/>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200"/>
    </row>
    <row r="23" spans="1:28" x14ac:dyDescent="0.25">
      <c r="A23" s="198" t="s">
        <v>28</v>
      </c>
      <c r="B23" s="199"/>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200"/>
    </row>
    <row r="24" spans="1:28" x14ac:dyDescent="0.25">
      <c r="A24" s="198" t="s">
        <v>30</v>
      </c>
      <c r="B24" s="199"/>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200"/>
    </row>
    <row r="25" spans="1:28" x14ac:dyDescent="0.25">
      <c r="A25" s="198" t="s">
        <v>33</v>
      </c>
      <c r="B25" s="199"/>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200"/>
    </row>
    <row r="26" spans="1:28" x14ac:dyDescent="0.25">
      <c r="A26" s="198" t="s">
        <v>39</v>
      </c>
      <c r="B26" s="199"/>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200"/>
    </row>
    <row r="27" spans="1:28" x14ac:dyDescent="0.25">
      <c r="A27" s="198" t="s">
        <v>35</v>
      </c>
      <c r="B27" s="199"/>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200"/>
    </row>
    <row r="28" spans="1:28" x14ac:dyDescent="0.25">
      <c r="A28" s="198" t="s">
        <v>34</v>
      </c>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200"/>
    </row>
    <row r="29" spans="1:28" x14ac:dyDescent="0.25">
      <c r="A29" s="198" t="s">
        <v>36</v>
      </c>
      <c r="B29" s="199"/>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200"/>
    </row>
    <row r="30" spans="1:28" x14ac:dyDescent="0.25">
      <c r="A30" s="198" t="s">
        <v>37</v>
      </c>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200"/>
    </row>
    <row r="31" spans="1:28" x14ac:dyDescent="0.25">
      <c r="A31" s="198" t="s">
        <v>38</v>
      </c>
      <c r="B31" s="199"/>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200"/>
    </row>
    <row r="32" spans="1:28" x14ac:dyDescent="0.25">
      <c r="A32" s="198" t="s">
        <v>40</v>
      </c>
      <c r="B32" s="199"/>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200"/>
    </row>
    <row r="33" spans="1:28" x14ac:dyDescent="0.25">
      <c r="A33" s="198" t="s">
        <v>41</v>
      </c>
      <c r="B33" s="199"/>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200"/>
    </row>
    <row r="34" spans="1:28" x14ac:dyDescent="0.25">
      <c r="A34" s="198" t="s">
        <v>47</v>
      </c>
      <c r="B34" s="199"/>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200"/>
    </row>
    <row r="35" spans="1:28" x14ac:dyDescent="0.25">
      <c r="A35" s="198" t="s">
        <v>42</v>
      </c>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200"/>
    </row>
    <row r="36" spans="1:28" x14ac:dyDescent="0.25">
      <c r="A36" s="198" t="s">
        <v>43</v>
      </c>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200"/>
    </row>
    <row r="37" spans="1:28" x14ac:dyDescent="0.25">
      <c r="A37" s="198" t="s">
        <v>44</v>
      </c>
      <c r="B37" s="199"/>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200"/>
    </row>
    <row r="38" spans="1:28" x14ac:dyDescent="0.25">
      <c r="A38" s="198" t="s">
        <v>46</v>
      </c>
      <c r="B38" s="199"/>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200"/>
    </row>
    <row r="39" spans="1:28" x14ac:dyDescent="0.25">
      <c r="A39" s="198" t="s">
        <v>45</v>
      </c>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200"/>
    </row>
    <row r="40" spans="1:28" x14ac:dyDescent="0.25">
      <c r="A40" s="198" t="s">
        <v>49</v>
      </c>
      <c r="B40" s="199"/>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200"/>
    </row>
    <row r="41" spans="1:28" x14ac:dyDescent="0.25">
      <c r="A41" s="198" t="s">
        <v>48</v>
      </c>
      <c r="B41" s="199"/>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200"/>
    </row>
    <row r="42" spans="1:28" x14ac:dyDescent="0.25">
      <c r="A42" s="198" t="s">
        <v>51</v>
      </c>
      <c r="B42" s="199"/>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200"/>
    </row>
    <row r="43" spans="1:28" x14ac:dyDescent="0.25">
      <c r="A43" s="204" t="s">
        <v>50</v>
      </c>
      <c r="B43" s="205"/>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6"/>
    </row>
  </sheetData>
  <mergeCells count="39">
    <mergeCell ref="S4:T4"/>
    <mergeCell ref="U4:V4"/>
    <mergeCell ref="W4:X4"/>
    <mergeCell ref="Y4:Z4"/>
    <mergeCell ref="AA4:AB4"/>
    <mergeCell ref="A42:AB42"/>
    <mergeCell ref="A43:AB43"/>
    <mergeCell ref="C4:D4"/>
    <mergeCell ref="E4:F4"/>
    <mergeCell ref="G4:H4"/>
    <mergeCell ref="I4:J4"/>
    <mergeCell ref="K4:L4"/>
    <mergeCell ref="M4:N4"/>
    <mergeCell ref="O4:P4"/>
    <mergeCell ref="Q4:R4"/>
    <mergeCell ref="A36:AB36"/>
    <mergeCell ref="A37:AB37"/>
    <mergeCell ref="A38:AB38"/>
    <mergeCell ref="A39:AB39"/>
    <mergeCell ref="A40:AB40"/>
    <mergeCell ref="A41:AB41"/>
    <mergeCell ref="A35:AB35"/>
    <mergeCell ref="A24:AB24"/>
    <mergeCell ref="A25:AB25"/>
    <mergeCell ref="A26:AB26"/>
    <mergeCell ref="A27:AB27"/>
    <mergeCell ref="A28:AB28"/>
    <mergeCell ref="A29:AB29"/>
    <mergeCell ref="A30:AB30"/>
    <mergeCell ref="A31:AB31"/>
    <mergeCell ref="A32:AB32"/>
    <mergeCell ref="A33:AB33"/>
    <mergeCell ref="A34:AB34"/>
    <mergeCell ref="A23:AB23"/>
    <mergeCell ref="A18:AB18"/>
    <mergeCell ref="A19:AB19"/>
    <mergeCell ref="A20:AB20"/>
    <mergeCell ref="A21:AB21"/>
    <mergeCell ref="A22:AB22"/>
  </mergeCells>
  <pageMargins left="0.7" right="0.7" top="0.75" bottom="0.75" header="0.3" footer="0.3"/>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EBIT</vt:lpstr>
      <vt:lpstr>Yr1_Products Sold</vt:lpstr>
      <vt:lpstr>Yr1</vt:lpstr>
      <vt:lpstr>Yr1_Cashflow</vt:lpstr>
      <vt:lpstr>Yr2_Yr3_Products Sold</vt:lpstr>
      <vt:lpstr>Yr2_Yr3</vt:lpstr>
      <vt:lpstr>Hours per Month</vt:lpstr>
      <vt:lpstr>EBIT!Print_Area</vt:lpstr>
      <vt:lpstr>'Hours per Month'!Print_Area</vt:lpstr>
      <vt:lpstr>'Yr1'!Print_Area</vt:lpstr>
      <vt:lpstr>Yr1_Cashflow!Print_Area</vt:lpstr>
      <vt:lpstr>Yr2_Yr3!Print_Area</vt:lpstr>
      <vt:lpstr>'Yr2_Yr3_Products Sold'!Print_Area</vt:lpstr>
    </vt:vector>
  </TitlesOfParts>
  <Company>Drake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Majeran</dc:creator>
  <cp:lastModifiedBy>HP Desktop</cp:lastModifiedBy>
  <cp:lastPrinted>2019-10-05T20:40:31Z</cp:lastPrinted>
  <dcterms:created xsi:type="dcterms:W3CDTF">2013-06-10T20:50:40Z</dcterms:created>
  <dcterms:modified xsi:type="dcterms:W3CDTF">2019-10-16T17:02:44Z</dcterms:modified>
</cp:coreProperties>
</file>